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Pohansko/VZ zhotovitel/Realizacni PD_Pohansko_vykazy vymer/Rozpocet - MU/"/>
    </mc:Choice>
  </mc:AlternateContent>
  <xr:revisionPtr revIDLastSave="270" documentId="11_769ECF7FA383F478DF3AA35584CC1B2744CDF97F" xr6:coauthVersionLast="47" xr6:coauthVersionMax="47" xr10:uidLastSave="{DD459D12-3132-4855-86E7-27311EB57126}"/>
  <bookViews>
    <workbookView xWindow="-120" yWindow="-120" windowWidth="29040" windowHeight="17520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Pol'!$A$1:$U$265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7" i="12" l="1"/>
  <c r="G251" i="12"/>
  <c r="G243" i="12"/>
  <c r="G233" i="12"/>
  <c r="G227" i="12"/>
  <c r="G204" i="12"/>
  <c r="G199" i="12"/>
  <c r="G192" i="12"/>
  <c r="G181" i="12"/>
  <c r="G164" i="12"/>
  <c r="G161" i="12"/>
  <c r="G114" i="12"/>
  <c r="G91" i="12"/>
  <c r="G88" i="12"/>
  <c r="G85" i="12"/>
  <c r="G82" i="12"/>
  <c r="G77" i="12"/>
  <c r="G66" i="12"/>
  <c r="G53" i="12"/>
  <c r="G50" i="12"/>
  <c r="G47" i="12"/>
  <c r="G29" i="12"/>
  <c r="G20" i="12"/>
  <c r="G18" i="12" l="1"/>
  <c r="G262" i="12"/>
  <c r="G261" i="12"/>
  <c r="G260" i="12"/>
  <c r="G259" i="12" s="1"/>
  <c r="G258" i="12"/>
  <c r="G256" i="12"/>
  <c r="G255" i="12"/>
  <c r="G254" i="12"/>
  <c r="G252" i="12"/>
  <c r="G250" i="12"/>
  <c r="M250" i="12" s="1"/>
  <c r="G248" i="12"/>
  <c r="G246" i="12"/>
  <c r="M246" i="12" s="1"/>
  <c r="G244" i="12"/>
  <c r="G242" i="12"/>
  <c r="G240" i="12"/>
  <c r="G238" i="12"/>
  <c r="G236" i="12"/>
  <c r="G234" i="12"/>
  <c r="G232" i="12"/>
  <c r="G230" i="12"/>
  <c r="G228" i="12"/>
  <c r="G226" i="12"/>
  <c r="G225" i="12"/>
  <c r="G224" i="12"/>
  <c r="M224" i="12" s="1"/>
  <c r="G223" i="12"/>
  <c r="M223" i="12" s="1"/>
  <c r="G222" i="12"/>
  <c r="G221" i="12"/>
  <c r="G219" i="12"/>
  <c r="G218" i="12"/>
  <c r="M218" i="12" s="1"/>
  <c r="G217" i="12"/>
  <c r="G216" i="12"/>
  <c r="G215" i="12"/>
  <c r="G214" i="12"/>
  <c r="G212" i="12"/>
  <c r="G210" i="12"/>
  <c r="G208" i="12"/>
  <c r="M208" i="12" s="1"/>
  <c r="G207" i="12"/>
  <c r="G205" i="12"/>
  <c r="G202" i="12"/>
  <c r="G200" i="12"/>
  <c r="G198" i="12"/>
  <c r="G197" i="12"/>
  <c r="G196" i="12"/>
  <c r="M196" i="12" s="1"/>
  <c r="G195" i="12"/>
  <c r="G194" i="12"/>
  <c r="G193" i="12"/>
  <c r="G190" i="12"/>
  <c r="G188" i="12"/>
  <c r="G186" i="12"/>
  <c r="G184" i="12"/>
  <c r="G182" i="12"/>
  <c r="M182" i="12" s="1"/>
  <c r="G180" i="12"/>
  <c r="G179" i="12"/>
  <c r="G177" i="12"/>
  <c r="G175" i="12"/>
  <c r="G174" i="12"/>
  <c r="G171" i="12"/>
  <c r="G169" i="12"/>
  <c r="G167" i="12"/>
  <c r="G165" i="12"/>
  <c r="M165" i="12" s="1"/>
  <c r="G162" i="12"/>
  <c r="G159" i="12"/>
  <c r="G156" i="12"/>
  <c r="M156" i="12" s="1"/>
  <c r="G154" i="12"/>
  <c r="G150" i="12"/>
  <c r="G142" i="12"/>
  <c r="G141" i="12"/>
  <c r="M141" i="12" s="1"/>
  <c r="G139" i="12"/>
  <c r="G138" i="12"/>
  <c r="G137" i="12"/>
  <c r="M137" i="12" s="1"/>
  <c r="G135" i="12"/>
  <c r="G119" i="12"/>
  <c r="M119" i="12" s="1"/>
  <c r="G117" i="12"/>
  <c r="G115" i="12"/>
  <c r="G112" i="12"/>
  <c r="G110" i="12"/>
  <c r="G108" i="12"/>
  <c r="G106" i="12"/>
  <c r="G103" i="12"/>
  <c r="M103" i="12" s="1"/>
  <c r="G101" i="12"/>
  <c r="G99" i="12"/>
  <c r="M99" i="12" s="1"/>
  <c r="G97" i="12"/>
  <c r="G95" i="12"/>
  <c r="G92" i="12"/>
  <c r="G89" i="12"/>
  <c r="G86" i="12"/>
  <c r="G83" i="12"/>
  <c r="M83" i="12" s="1"/>
  <c r="M82" i="12" s="1"/>
  <c r="G80" i="12"/>
  <c r="G78" i="12"/>
  <c r="G75" i="12"/>
  <c r="G73" i="12"/>
  <c r="G71" i="12"/>
  <c r="G69" i="12"/>
  <c r="G67" i="12"/>
  <c r="M67" i="12" s="1"/>
  <c r="G65" i="12"/>
  <c r="M65" i="12" s="1"/>
  <c r="G63" i="12"/>
  <c r="M63" i="12" s="1"/>
  <c r="G61" i="12"/>
  <c r="G59" i="12"/>
  <c r="M59" i="12" s="1"/>
  <c r="G58" i="12"/>
  <c r="G56" i="12"/>
  <c r="G54" i="12"/>
  <c r="G51" i="12"/>
  <c r="G48" i="12"/>
  <c r="M48" i="12" s="1"/>
  <c r="M47" i="12" s="1"/>
  <c r="G45" i="12"/>
  <c r="G43" i="12"/>
  <c r="G41" i="12"/>
  <c r="M41" i="12" s="1"/>
  <c r="G39" i="12"/>
  <c r="G36" i="12"/>
  <c r="G34" i="12"/>
  <c r="G32" i="12"/>
  <c r="M32" i="12" s="1"/>
  <c r="G30" i="12"/>
  <c r="G27" i="12"/>
  <c r="G25" i="12"/>
  <c r="G21" i="12"/>
  <c r="G19" i="12"/>
  <c r="G16" i="12"/>
  <c r="M16" i="12" s="1"/>
  <c r="G15" i="12"/>
  <c r="G13" i="12"/>
  <c r="G12" i="12"/>
  <c r="G11" i="12"/>
  <c r="M11" i="12" s="1"/>
  <c r="G9" i="12"/>
  <c r="I9" i="12"/>
  <c r="K9" i="12"/>
  <c r="O9" i="12"/>
  <c r="Q9" i="12"/>
  <c r="U9" i="12"/>
  <c r="I11" i="12"/>
  <c r="K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5" i="12"/>
  <c r="K15" i="12"/>
  <c r="M15" i="12"/>
  <c r="O15" i="12"/>
  <c r="Q15" i="12"/>
  <c r="U15" i="12"/>
  <c r="I16" i="12"/>
  <c r="K16" i="12"/>
  <c r="O16" i="12"/>
  <c r="Q16" i="12"/>
  <c r="U16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5" i="12"/>
  <c r="K25" i="12"/>
  <c r="M25" i="12"/>
  <c r="O25" i="12"/>
  <c r="Q25" i="12"/>
  <c r="U25" i="12"/>
  <c r="I27" i="12"/>
  <c r="K27" i="12"/>
  <c r="M27" i="12"/>
  <c r="O27" i="12"/>
  <c r="Q27" i="12"/>
  <c r="U27" i="12"/>
  <c r="I30" i="12"/>
  <c r="K30" i="12"/>
  <c r="M30" i="12"/>
  <c r="O30" i="12"/>
  <c r="Q30" i="12"/>
  <c r="U30" i="12"/>
  <c r="I32" i="12"/>
  <c r="K32" i="12"/>
  <c r="O32" i="12"/>
  <c r="Q32" i="12"/>
  <c r="U32" i="12"/>
  <c r="I34" i="12"/>
  <c r="K34" i="12"/>
  <c r="M34" i="12"/>
  <c r="O34" i="12"/>
  <c r="Q34" i="12"/>
  <c r="U34" i="12"/>
  <c r="I36" i="12"/>
  <c r="K36" i="12"/>
  <c r="M36" i="12"/>
  <c r="O36" i="12"/>
  <c r="Q36" i="12"/>
  <c r="U36" i="12"/>
  <c r="I39" i="12"/>
  <c r="K39" i="12"/>
  <c r="M39" i="12"/>
  <c r="O39" i="12"/>
  <c r="Q39" i="12"/>
  <c r="U39" i="12"/>
  <c r="I41" i="12"/>
  <c r="K41" i="12"/>
  <c r="O41" i="12"/>
  <c r="Q41" i="12"/>
  <c r="U41" i="12"/>
  <c r="I43" i="12"/>
  <c r="K43" i="12"/>
  <c r="M43" i="12"/>
  <c r="O43" i="12"/>
  <c r="Q43" i="12"/>
  <c r="U43" i="12"/>
  <c r="I45" i="12"/>
  <c r="K45" i="12"/>
  <c r="M45" i="12"/>
  <c r="O45" i="12"/>
  <c r="Q45" i="12"/>
  <c r="U45" i="12"/>
  <c r="I48" i="12"/>
  <c r="I47" i="12" s="1"/>
  <c r="K48" i="12"/>
  <c r="K47" i="12" s="1"/>
  <c r="O48" i="12"/>
  <c r="O47" i="12" s="1"/>
  <c r="Q48" i="12"/>
  <c r="Q47" i="12" s="1"/>
  <c r="U48" i="12"/>
  <c r="U47" i="12" s="1"/>
  <c r="I51" i="12"/>
  <c r="I50" i="12" s="1"/>
  <c r="K51" i="12"/>
  <c r="K50" i="12" s="1"/>
  <c r="M51" i="12"/>
  <c r="M50" i="12" s="1"/>
  <c r="O51" i="12"/>
  <c r="O50" i="12" s="1"/>
  <c r="Q51" i="12"/>
  <c r="Q50" i="12" s="1"/>
  <c r="U51" i="12"/>
  <c r="U50" i="12" s="1"/>
  <c r="I54" i="12"/>
  <c r="K54" i="12"/>
  <c r="M54" i="12"/>
  <c r="O54" i="12"/>
  <c r="Q54" i="12"/>
  <c r="U54" i="12"/>
  <c r="I56" i="12"/>
  <c r="K56" i="12"/>
  <c r="M56" i="12"/>
  <c r="O56" i="12"/>
  <c r="Q56" i="12"/>
  <c r="U56" i="12"/>
  <c r="I58" i="12"/>
  <c r="K58" i="12"/>
  <c r="M58" i="12"/>
  <c r="O58" i="12"/>
  <c r="Q58" i="12"/>
  <c r="U58" i="12"/>
  <c r="I59" i="12"/>
  <c r="K59" i="12"/>
  <c r="O59" i="12"/>
  <c r="Q59" i="12"/>
  <c r="U59" i="12"/>
  <c r="I61" i="12"/>
  <c r="K61" i="12"/>
  <c r="M61" i="12"/>
  <c r="O61" i="12"/>
  <c r="Q61" i="12"/>
  <c r="U61" i="12"/>
  <c r="I63" i="12"/>
  <c r="K63" i="12"/>
  <c r="O63" i="12"/>
  <c r="Q63" i="12"/>
  <c r="U63" i="12"/>
  <c r="I65" i="12"/>
  <c r="K65" i="12"/>
  <c r="O65" i="12"/>
  <c r="Q65" i="12"/>
  <c r="U65" i="12"/>
  <c r="I67" i="12"/>
  <c r="K67" i="12"/>
  <c r="O67" i="12"/>
  <c r="Q67" i="12"/>
  <c r="U67" i="12"/>
  <c r="I69" i="12"/>
  <c r="K69" i="12"/>
  <c r="M69" i="12"/>
  <c r="O69" i="12"/>
  <c r="Q69" i="12"/>
  <c r="U69" i="12"/>
  <c r="I71" i="12"/>
  <c r="K71" i="12"/>
  <c r="M71" i="12"/>
  <c r="O71" i="12"/>
  <c r="Q71" i="12"/>
  <c r="U71" i="12"/>
  <c r="I73" i="12"/>
  <c r="K73" i="12"/>
  <c r="M73" i="12"/>
  <c r="O73" i="12"/>
  <c r="Q73" i="12"/>
  <c r="U73" i="12"/>
  <c r="I75" i="12"/>
  <c r="K75" i="12"/>
  <c r="M75" i="12"/>
  <c r="O75" i="12"/>
  <c r="Q75" i="12"/>
  <c r="U75" i="12"/>
  <c r="I78" i="12"/>
  <c r="K78" i="12"/>
  <c r="M78" i="12"/>
  <c r="O78" i="12"/>
  <c r="Q78" i="12"/>
  <c r="U78" i="12"/>
  <c r="I80" i="12"/>
  <c r="K80" i="12"/>
  <c r="M80" i="12"/>
  <c r="O80" i="12"/>
  <c r="Q80" i="12"/>
  <c r="U80" i="12"/>
  <c r="I83" i="12"/>
  <c r="I82" i="12" s="1"/>
  <c r="K83" i="12"/>
  <c r="K82" i="12" s="1"/>
  <c r="O83" i="12"/>
  <c r="O82" i="12" s="1"/>
  <c r="Q83" i="12"/>
  <c r="Q82" i="12" s="1"/>
  <c r="U83" i="12"/>
  <c r="U82" i="12" s="1"/>
  <c r="I86" i="12"/>
  <c r="I85" i="12" s="1"/>
  <c r="K86" i="12"/>
  <c r="K85" i="12" s="1"/>
  <c r="M86" i="12"/>
  <c r="M85" i="12" s="1"/>
  <c r="O86" i="12"/>
  <c r="O85" i="12" s="1"/>
  <c r="Q86" i="12"/>
  <c r="Q85" i="12" s="1"/>
  <c r="U86" i="12"/>
  <c r="U85" i="12" s="1"/>
  <c r="I89" i="12"/>
  <c r="I88" i="12" s="1"/>
  <c r="K89" i="12"/>
  <c r="K88" i="12" s="1"/>
  <c r="M89" i="12"/>
  <c r="M88" i="12" s="1"/>
  <c r="O89" i="12"/>
  <c r="O88" i="12" s="1"/>
  <c r="Q89" i="12"/>
  <c r="Q88" i="12" s="1"/>
  <c r="U89" i="12"/>
  <c r="U88" i="12" s="1"/>
  <c r="I92" i="12"/>
  <c r="K92" i="12"/>
  <c r="M92" i="12"/>
  <c r="O92" i="12"/>
  <c r="Q92" i="12"/>
  <c r="U92" i="12"/>
  <c r="I95" i="12"/>
  <c r="K95" i="12"/>
  <c r="M95" i="12"/>
  <c r="O95" i="12"/>
  <c r="Q95" i="12"/>
  <c r="U95" i="12"/>
  <c r="I97" i="12"/>
  <c r="K97" i="12"/>
  <c r="M97" i="12"/>
  <c r="O97" i="12"/>
  <c r="Q97" i="12"/>
  <c r="U97" i="12"/>
  <c r="I99" i="12"/>
  <c r="K99" i="12"/>
  <c r="O99" i="12"/>
  <c r="Q99" i="12"/>
  <c r="U99" i="12"/>
  <c r="I101" i="12"/>
  <c r="K101" i="12"/>
  <c r="M101" i="12"/>
  <c r="O101" i="12"/>
  <c r="Q101" i="12"/>
  <c r="U101" i="12"/>
  <c r="I103" i="12"/>
  <c r="K103" i="12"/>
  <c r="O103" i="12"/>
  <c r="Q103" i="12"/>
  <c r="U103" i="12"/>
  <c r="I106" i="12"/>
  <c r="K106" i="12"/>
  <c r="M106" i="12"/>
  <c r="O106" i="12"/>
  <c r="Q106" i="12"/>
  <c r="U106" i="12"/>
  <c r="I108" i="12"/>
  <c r="K108" i="12"/>
  <c r="M108" i="12"/>
  <c r="O108" i="12"/>
  <c r="Q108" i="12"/>
  <c r="U108" i="12"/>
  <c r="I110" i="12"/>
  <c r="K110" i="12"/>
  <c r="M110" i="12"/>
  <c r="O110" i="12"/>
  <c r="Q110" i="12"/>
  <c r="U110" i="12"/>
  <c r="I112" i="12"/>
  <c r="K112" i="12"/>
  <c r="M112" i="12"/>
  <c r="O112" i="12"/>
  <c r="Q112" i="12"/>
  <c r="U112" i="12"/>
  <c r="I115" i="12"/>
  <c r="K115" i="12"/>
  <c r="M115" i="12"/>
  <c r="O115" i="12"/>
  <c r="Q115" i="12"/>
  <c r="U115" i="12"/>
  <c r="I117" i="12"/>
  <c r="K117" i="12"/>
  <c r="M117" i="12"/>
  <c r="O117" i="12"/>
  <c r="Q117" i="12"/>
  <c r="U117" i="12"/>
  <c r="I119" i="12"/>
  <c r="K119" i="12"/>
  <c r="O119" i="12"/>
  <c r="Q119" i="12"/>
  <c r="U119" i="12"/>
  <c r="I135" i="12"/>
  <c r="K135" i="12"/>
  <c r="M135" i="12"/>
  <c r="O135" i="12"/>
  <c r="Q135" i="12"/>
  <c r="U135" i="12"/>
  <c r="I137" i="12"/>
  <c r="K137" i="12"/>
  <c r="O137" i="12"/>
  <c r="Q137" i="12"/>
  <c r="U137" i="12"/>
  <c r="I138" i="12"/>
  <c r="K138" i="12"/>
  <c r="M138" i="12"/>
  <c r="O138" i="12"/>
  <c r="Q138" i="12"/>
  <c r="U138" i="12"/>
  <c r="I139" i="12"/>
  <c r="K139" i="12"/>
  <c r="M139" i="12"/>
  <c r="O139" i="12"/>
  <c r="Q139" i="12"/>
  <c r="U139" i="12"/>
  <c r="I141" i="12"/>
  <c r="K141" i="12"/>
  <c r="O141" i="12"/>
  <c r="Q141" i="12"/>
  <c r="U141" i="12"/>
  <c r="I142" i="12"/>
  <c r="K142" i="12"/>
  <c r="M142" i="12"/>
  <c r="O142" i="12"/>
  <c r="Q142" i="12"/>
  <c r="U142" i="12"/>
  <c r="I150" i="12"/>
  <c r="K150" i="12"/>
  <c r="M150" i="12"/>
  <c r="O150" i="12"/>
  <c r="Q150" i="12"/>
  <c r="U150" i="12"/>
  <c r="I154" i="12"/>
  <c r="K154" i="12"/>
  <c r="M154" i="12"/>
  <c r="O154" i="12"/>
  <c r="Q154" i="12"/>
  <c r="U154" i="12"/>
  <c r="I156" i="12"/>
  <c r="K156" i="12"/>
  <c r="O156" i="12"/>
  <c r="Q156" i="12"/>
  <c r="U156" i="12"/>
  <c r="I159" i="12"/>
  <c r="K159" i="12"/>
  <c r="M159" i="12"/>
  <c r="O159" i="12"/>
  <c r="Q159" i="12"/>
  <c r="U159" i="12"/>
  <c r="Q161" i="12"/>
  <c r="I162" i="12"/>
  <c r="I161" i="12" s="1"/>
  <c r="K162" i="12"/>
  <c r="K161" i="12" s="1"/>
  <c r="M162" i="12"/>
  <c r="M161" i="12" s="1"/>
  <c r="O162" i="12"/>
  <c r="O161" i="12" s="1"/>
  <c r="Q162" i="12"/>
  <c r="U162" i="12"/>
  <c r="U161" i="12" s="1"/>
  <c r="I165" i="12"/>
  <c r="K165" i="12"/>
  <c r="O165" i="12"/>
  <c r="Q165" i="12"/>
  <c r="U165" i="12"/>
  <c r="I167" i="12"/>
  <c r="K167" i="12"/>
  <c r="M167" i="12"/>
  <c r="O167" i="12"/>
  <c r="Q167" i="12"/>
  <c r="U167" i="12"/>
  <c r="I169" i="12"/>
  <c r="K169" i="12"/>
  <c r="M169" i="12"/>
  <c r="O169" i="12"/>
  <c r="Q169" i="12"/>
  <c r="U169" i="12"/>
  <c r="I171" i="12"/>
  <c r="K171" i="12"/>
  <c r="M171" i="12"/>
  <c r="O171" i="12"/>
  <c r="Q171" i="12"/>
  <c r="U171" i="12"/>
  <c r="I174" i="12"/>
  <c r="K174" i="12"/>
  <c r="M174" i="12"/>
  <c r="O174" i="12"/>
  <c r="Q174" i="12"/>
  <c r="U174" i="12"/>
  <c r="I175" i="12"/>
  <c r="K175" i="12"/>
  <c r="M175" i="12"/>
  <c r="O175" i="12"/>
  <c r="Q175" i="12"/>
  <c r="U175" i="12"/>
  <c r="I177" i="12"/>
  <c r="K177" i="12"/>
  <c r="M177" i="12"/>
  <c r="O177" i="12"/>
  <c r="Q177" i="12"/>
  <c r="U177" i="12"/>
  <c r="I179" i="12"/>
  <c r="K179" i="12"/>
  <c r="M179" i="12"/>
  <c r="O179" i="12"/>
  <c r="Q179" i="12"/>
  <c r="U179" i="12"/>
  <c r="I180" i="12"/>
  <c r="K180" i="12"/>
  <c r="M180" i="12"/>
  <c r="O180" i="12"/>
  <c r="Q180" i="12"/>
  <c r="U180" i="12"/>
  <c r="I182" i="12"/>
  <c r="K182" i="12"/>
  <c r="O182" i="12"/>
  <c r="Q182" i="12"/>
  <c r="U182" i="12"/>
  <c r="I184" i="12"/>
  <c r="K184" i="12"/>
  <c r="M184" i="12"/>
  <c r="O184" i="12"/>
  <c r="Q184" i="12"/>
  <c r="U184" i="12"/>
  <c r="I186" i="12"/>
  <c r="K186" i="12"/>
  <c r="M186" i="12"/>
  <c r="O186" i="12"/>
  <c r="Q186" i="12"/>
  <c r="U186" i="12"/>
  <c r="I188" i="12"/>
  <c r="K188" i="12"/>
  <c r="M188" i="12"/>
  <c r="O188" i="12"/>
  <c r="Q188" i="12"/>
  <c r="U188" i="12"/>
  <c r="I190" i="12"/>
  <c r="K190" i="12"/>
  <c r="M190" i="12"/>
  <c r="O190" i="12"/>
  <c r="Q190" i="12"/>
  <c r="U190" i="12"/>
  <c r="I193" i="12"/>
  <c r="K193" i="12"/>
  <c r="M193" i="12"/>
  <c r="O193" i="12"/>
  <c r="Q193" i="12"/>
  <c r="U193" i="12"/>
  <c r="I194" i="12"/>
  <c r="K194" i="12"/>
  <c r="M194" i="12"/>
  <c r="O194" i="12"/>
  <c r="Q194" i="12"/>
  <c r="U194" i="12"/>
  <c r="I195" i="12"/>
  <c r="K195" i="12"/>
  <c r="M195" i="12"/>
  <c r="O195" i="12"/>
  <c r="Q195" i="12"/>
  <c r="U195" i="12"/>
  <c r="I196" i="12"/>
  <c r="K196" i="12"/>
  <c r="O196" i="12"/>
  <c r="Q196" i="12"/>
  <c r="U196" i="12"/>
  <c r="I197" i="12"/>
  <c r="K197" i="12"/>
  <c r="M197" i="12"/>
  <c r="O197" i="12"/>
  <c r="Q197" i="12"/>
  <c r="U197" i="12"/>
  <c r="I198" i="12"/>
  <c r="K198" i="12"/>
  <c r="M198" i="12"/>
  <c r="O198" i="12"/>
  <c r="Q198" i="12"/>
  <c r="U198" i="12"/>
  <c r="I200" i="12"/>
  <c r="K200" i="12"/>
  <c r="M200" i="12"/>
  <c r="O200" i="12"/>
  <c r="Q200" i="12"/>
  <c r="U200" i="12"/>
  <c r="I202" i="12"/>
  <c r="K202" i="12"/>
  <c r="M202" i="12"/>
  <c r="O202" i="12"/>
  <c r="Q202" i="12"/>
  <c r="U202" i="12"/>
  <c r="I205" i="12"/>
  <c r="K205" i="12"/>
  <c r="M205" i="12"/>
  <c r="O205" i="12"/>
  <c r="Q205" i="12"/>
  <c r="U205" i="12"/>
  <c r="I207" i="12"/>
  <c r="K207" i="12"/>
  <c r="M207" i="12"/>
  <c r="O207" i="12"/>
  <c r="Q207" i="12"/>
  <c r="U207" i="12"/>
  <c r="I208" i="12"/>
  <c r="K208" i="12"/>
  <c r="O208" i="12"/>
  <c r="Q208" i="12"/>
  <c r="U208" i="12"/>
  <c r="I210" i="12"/>
  <c r="K210" i="12"/>
  <c r="M210" i="12"/>
  <c r="O210" i="12"/>
  <c r="Q210" i="12"/>
  <c r="U210" i="12"/>
  <c r="I212" i="12"/>
  <c r="K212" i="12"/>
  <c r="M212" i="12"/>
  <c r="O212" i="12"/>
  <c r="Q212" i="12"/>
  <c r="U212" i="12"/>
  <c r="I214" i="12"/>
  <c r="K214" i="12"/>
  <c r="M214" i="12"/>
  <c r="O214" i="12"/>
  <c r="Q214" i="12"/>
  <c r="U214" i="12"/>
  <c r="I215" i="12"/>
  <c r="K215" i="12"/>
  <c r="M215" i="12"/>
  <c r="O215" i="12"/>
  <c r="Q215" i="12"/>
  <c r="U215" i="12"/>
  <c r="I216" i="12"/>
  <c r="K216" i="12"/>
  <c r="M216" i="12"/>
  <c r="O216" i="12"/>
  <c r="Q216" i="12"/>
  <c r="U216" i="12"/>
  <c r="I217" i="12"/>
  <c r="K217" i="12"/>
  <c r="M217" i="12"/>
  <c r="O217" i="12"/>
  <c r="Q217" i="12"/>
  <c r="U217" i="12"/>
  <c r="I218" i="12"/>
  <c r="K218" i="12"/>
  <c r="O218" i="12"/>
  <c r="Q218" i="12"/>
  <c r="U218" i="12"/>
  <c r="I219" i="12"/>
  <c r="K219" i="12"/>
  <c r="M219" i="12"/>
  <c r="O219" i="12"/>
  <c r="Q219" i="12"/>
  <c r="U219" i="12"/>
  <c r="I221" i="12"/>
  <c r="K221" i="12"/>
  <c r="M221" i="12"/>
  <c r="O221" i="12"/>
  <c r="Q221" i="12"/>
  <c r="U221" i="12"/>
  <c r="I222" i="12"/>
  <c r="K222" i="12"/>
  <c r="M222" i="12"/>
  <c r="O222" i="12"/>
  <c r="Q222" i="12"/>
  <c r="U222" i="12"/>
  <c r="I223" i="12"/>
  <c r="K223" i="12"/>
  <c r="O223" i="12"/>
  <c r="Q223" i="12"/>
  <c r="U223" i="12"/>
  <c r="I224" i="12"/>
  <c r="K224" i="12"/>
  <c r="O224" i="12"/>
  <c r="Q224" i="12"/>
  <c r="U224" i="12"/>
  <c r="I225" i="12"/>
  <c r="K225" i="12"/>
  <c r="M225" i="12"/>
  <c r="O225" i="12"/>
  <c r="Q225" i="12"/>
  <c r="U225" i="12"/>
  <c r="I226" i="12"/>
  <c r="K226" i="12"/>
  <c r="M226" i="12"/>
  <c r="O226" i="12"/>
  <c r="Q226" i="12"/>
  <c r="U226" i="12"/>
  <c r="I228" i="12"/>
  <c r="K228" i="12"/>
  <c r="M228" i="12"/>
  <c r="O228" i="12"/>
  <c r="Q228" i="12"/>
  <c r="U228" i="12"/>
  <c r="I230" i="12"/>
  <c r="K230" i="12"/>
  <c r="M230" i="12"/>
  <c r="O230" i="12"/>
  <c r="Q230" i="12"/>
  <c r="U230" i="12"/>
  <c r="I232" i="12"/>
  <c r="K232" i="12"/>
  <c r="M232" i="12"/>
  <c r="O232" i="12"/>
  <c r="Q232" i="12"/>
  <c r="U232" i="12"/>
  <c r="I234" i="12"/>
  <c r="K234" i="12"/>
  <c r="M234" i="12"/>
  <c r="O234" i="12"/>
  <c r="Q234" i="12"/>
  <c r="U234" i="12"/>
  <c r="I236" i="12"/>
  <c r="K236" i="12"/>
  <c r="M236" i="12"/>
  <c r="O236" i="12"/>
  <c r="Q236" i="12"/>
  <c r="U236" i="12"/>
  <c r="I238" i="12"/>
  <c r="K238" i="12"/>
  <c r="M238" i="12"/>
  <c r="O238" i="12"/>
  <c r="Q238" i="12"/>
  <c r="U238" i="12"/>
  <c r="I240" i="12"/>
  <c r="K240" i="12"/>
  <c r="M240" i="12"/>
  <c r="O240" i="12"/>
  <c r="Q240" i="12"/>
  <c r="U240" i="12"/>
  <c r="I242" i="12"/>
  <c r="K242" i="12"/>
  <c r="M242" i="12"/>
  <c r="O242" i="12"/>
  <c r="Q242" i="12"/>
  <c r="U242" i="12"/>
  <c r="I244" i="12"/>
  <c r="K244" i="12"/>
  <c r="M244" i="12"/>
  <c r="O244" i="12"/>
  <c r="Q244" i="12"/>
  <c r="U244" i="12"/>
  <c r="I246" i="12"/>
  <c r="K246" i="12"/>
  <c r="O246" i="12"/>
  <c r="Q246" i="12"/>
  <c r="U246" i="12"/>
  <c r="I248" i="12"/>
  <c r="K248" i="12"/>
  <c r="M248" i="12"/>
  <c r="O248" i="12"/>
  <c r="Q248" i="12"/>
  <c r="U248" i="12"/>
  <c r="I250" i="12"/>
  <c r="K250" i="12"/>
  <c r="O250" i="12"/>
  <c r="Q250" i="12"/>
  <c r="U250" i="12"/>
  <c r="I252" i="12"/>
  <c r="K252" i="12"/>
  <c r="M252" i="12"/>
  <c r="O252" i="12"/>
  <c r="Q252" i="12"/>
  <c r="U252" i="12"/>
  <c r="I254" i="12"/>
  <c r="K254" i="12"/>
  <c r="M254" i="12"/>
  <c r="O254" i="12"/>
  <c r="Q254" i="12"/>
  <c r="U254" i="12"/>
  <c r="I255" i="12"/>
  <c r="K255" i="12"/>
  <c r="M255" i="12"/>
  <c r="O255" i="12"/>
  <c r="Q255" i="12"/>
  <c r="U255" i="12"/>
  <c r="I256" i="12"/>
  <c r="K256" i="12"/>
  <c r="M256" i="12"/>
  <c r="O256" i="12"/>
  <c r="Q256" i="12"/>
  <c r="U256" i="12"/>
  <c r="I258" i="12"/>
  <c r="I257" i="12" s="1"/>
  <c r="K258" i="12"/>
  <c r="K257" i="12" s="1"/>
  <c r="M258" i="12"/>
  <c r="M257" i="12" s="1"/>
  <c r="O258" i="12"/>
  <c r="O257" i="12" s="1"/>
  <c r="Q258" i="12"/>
  <c r="Q257" i="12" s="1"/>
  <c r="U258" i="12"/>
  <c r="U257" i="12" s="1"/>
  <c r="I260" i="12"/>
  <c r="K260" i="12"/>
  <c r="M260" i="12"/>
  <c r="O260" i="12"/>
  <c r="Q260" i="12"/>
  <c r="U260" i="12"/>
  <c r="I261" i="12"/>
  <c r="K261" i="12"/>
  <c r="M261" i="12"/>
  <c r="O261" i="12"/>
  <c r="Q261" i="12"/>
  <c r="U261" i="12"/>
  <c r="I262" i="12"/>
  <c r="K262" i="12"/>
  <c r="M262" i="12"/>
  <c r="O262" i="12"/>
  <c r="Q262" i="12"/>
  <c r="U262" i="12"/>
  <c r="I72" i="1"/>
  <c r="F40" i="1"/>
  <c r="G40" i="1"/>
  <c r="H40" i="1"/>
  <c r="I40" i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M9" i="12" l="1"/>
  <c r="G8" i="12"/>
  <c r="G6" i="12" s="1"/>
  <c r="I21" i="1" s="1"/>
  <c r="G25" i="1" s="1"/>
  <c r="I243" i="12"/>
  <c r="U192" i="12"/>
  <c r="M251" i="12"/>
  <c r="M199" i="12"/>
  <c r="O77" i="12"/>
  <c r="K251" i="12"/>
  <c r="M77" i="12"/>
  <c r="O20" i="12"/>
  <c r="K243" i="12"/>
  <c r="U259" i="12"/>
  <c r="U199" i="12"/>
  <c r="K259" i="12"/>
  <c r="O259" i="12"/>
  <c r="U251" i="12"/>
  <c r="O251" i="12"/>
  <c r="Q243" i="12"/>
  <c r="M243" i="12"/>
  <c r="Q233" i="12"/>
  <c r="M233" i="12"/>
  <c r="I233" i="12"/>
  <c r="U227" i="12"/>
  <c r="O227" i="12"/>
  <c r="K227" i="12"/>
  <c r="Q204" i="12"/>
  <c r="M204" i="12"/>
  <c r="I204" i="12"/>
  <c r="O199" i="12"/>
  <c r="K199" i="12"/>
  <c r="M192" i="12"/>
  <c r="I192" i="12"/>
  <c r="Q192" i="12"/>
  <c r="U181" i="12"/>
  <c r="O181" i="12"/>
  <c r="K181" i="12"/>
  <c r="Q164" i="12"/>
  <c r="M164" i="12"/>
  <c r="I164" i="12"/>
  <c r="U114" i="12"/>
  <c r="K114" i="12"/>
  <c r="O114" i="12"/>
  <c r="I91" i="12"/>
  <c r="Q91" i="12"/>
  <c r="M91" i="12"/>
  <c r="Q77" i="12"/>
  <c r="I77" i="12"/>
  <c r="O66" i="12"/>
  <c r="U66" i="12"/>
  <c r="K66" i="12"/>
  <c r="Q53" i="12"/>
  <c r="I53" i="12"/>
  <c r="M53" i="12"/>
  <c r="U29" i="12"/>
  <c r="K29" i="12"/>
  <c r="O29" i="12"/>
  <c r="M20" i="12"/>
  <c r="Q20" i="12"/>
  <c r="I20" i="12"/>
  <c r="M8" i="12"/>
  <c r="Q8" i="12"/>
  <c r="I8" i="12"/>
  <c r="Q259" i="12"/>
  <c r="M259" i="12"/>
  <c r="I259" i="12"/>
  <c r="I251" i="12"/>
  <c r="Q251" i="12"/>
  <c r="U243" i="12"/>
  <c r="O243" i="12"/>
  <c r="U233" i="12"/>
  <c r="K233" i="12"/>
  <c r="O233" i="12"/>
  <c r="M227" i="12"/>
  <c r="Q227" i="12"/>
  <c r="I227" i="12"/>
  <c r="O204" i="12"/>
  <c r="U204" i="12"/>
  <c r="K204" i="12"/>
  <c r="Q199" i="12"/>
  <c r="I199" i="12"/>
  <c r="K192" i="12"/>
  <c r="O192" i="12"/>
  <c r="M181" i="12"/>
  <c r="Q181" i="12"/>
  <c r="I181" i="12"/>
  <c r="O164" i="12"/>
  <c r="U164" i="12"/>
  <c r="K164" i="12"/>
  <c r="Q114" i="12"/>
  <c r="M114" i="12"/>
  <c r="I114" i="12"/>
  <c r="K91" i="12"/>
  <c r="U91" i="12"/>
  <c r="O91" i="12"/>
  <c r="U77" i="12"/>
  <c r="K77" i="12"/>
  <c r="I66" i="12"/>
  <c r="Q66" i="12"/>
  <c r="M66" i="12"/>
  <c r="K53" i="12"/>
  <c r="U53" i="12"/>
  <c r="O53" i="12"/>
  <c r="M29" i="12"/>
  <c r="Q29" i="12"/>
  <c r="I29" i="12"/>
  <c r="U20" i="12"/>
  <c r="K20" i="12"/>
  <c r="U8" i="12"/>
  <c r="K8" i="12"/>
  <c r="O8" i="12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<sst xmlns="http://schemas.openxmlformats.org/spreadsheetml/2006/main" count="726" uniqueCount="457">
  <si>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</si>
  <si>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</si>
  <si>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</si>
  <si>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</si>
  <si>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</si>
  <si>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</si>
  <si>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</si>
  <si>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</si>
  <si>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</si>
  <si>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</si>
  <si>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</si>
  <si>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</si>
  <si>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</si>
  <si>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</si>
  <si>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</si>
  <si>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</si>
  <si>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</si>
  <si>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</si>
  <si>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</si>
  <si>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</si>
  <si>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</si>
  <si>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</si>
  <si>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</si>
  <si>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</si>
  <si>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</si>
  <si>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</si>
  <si>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</si>
  <si>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</si>
  <si>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</si>
  <si>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</si>
  <si>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</si>
  <si>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</si>
  <si>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</si>
  <si>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</si>
  <si>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</si>
  <si>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</si>
  <si>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</si>
  <si>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</si>
  <si>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</si>
  <si>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</si>
  <si>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</si>
  <si>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</si>
  <si>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</si>
  <si>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</si>
  <si>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</si>
  <si>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Rekonstrukce stavby FF - základna Pohansko-stavební část neuzn. náklady MUNI</t>
  </si>
  <si>
    <t>Masarykova univerzita</t>
  </si>
  <si>
    <t>Žerotínovo náměstí 617/9</t>
  </si>
  <si>
    <t>Brno</t>
  </si>
  <si>
    <t>602 00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</si>
  <si>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</si>
  <si>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</si>
  <si>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</si>
  <si>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</si>
  <si>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</si>
  <si>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</si>
  <si>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</si>
  <si>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</si>
  <si>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</si>
  <si>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</si>
  <si>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</si>
  <si>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</si>
  <si>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</si>
  <si>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</si>
  <si>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</si>
  <si>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</si>
  <si>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</si>
  <si>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63</t>
  </si>
  <si>
    <t>Podlahy a podlahové konstrukce</t>
  </si>
  <si>
    <t>91</t>
  </si>
  <si>
    <t>Doplňující práce na komunikaci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</si>
  <si>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</si>
  <si>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</si>
  <si>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</si>
  <si>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</si>
  <si>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</si>
  <si>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</si>
  <si>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</si>
  <si>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</si>
  <si>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</si>
  <si>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</si>
  <si>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</si>
  <si>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</si>
  <si>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</si>
  <si>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</si>
  <si>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</si>
  <si>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</si>
  <si>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725</t>
  </si>
  <si>
    <t>Zařizovací předměty</t>
  </si>
  <si>
    <t>762</t>
  </si>
  <si>
    <t>Konstrukce tesařské</t>
  </si>
  <si>
    <t>764</t>
  </si>
  <si>
    <t>Konstrukce klempířské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</si>
  <si>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</si>
  <si>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</si>
  <si>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</si>
  <si>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</si>
  <si>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</si>
  <si>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</si>
  <si>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</si>
  <si>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</si>
  <si>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790</t>
  </si>
  <si>
    <t>Vnitřní vybavení</t>
  </si>
  <si>
    <t>VN</t>
  </si>
  <si>
    <t>ON</t>
  </si>
  <si>
    <t>S:</t>
  </si>
  <si>
    <t>C: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</si>
  <si>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</si>
  <si>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</si>
  <si>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</si>
  <si>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</si>
  <si>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</si>
  <si>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</si>
  <si>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</si>
  <si>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</si>
  <si>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</si>
  <si>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</si>
  <si>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</si>
  <si>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</si>
  <si>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</si>
  <si>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</si>
  <si>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</si>
  <si>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</si>
  <si>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</si>
  <si>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</si>
  <si>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</si>
  <si>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139711101RT4</t>
  </si>
  <si>
    <t>Vykopávka v uzavřených prostorách v hor.1-4, hornina 4</t>
  </si>
  <si>
    <t>m3</t>
  </si>
  <si>
    <t>sociálky:102-110:(5,53+1,26+1,26+1,75+1,63+5,67+1,25+1,25+1,73)*0,16</t>
  </si>
  <si>
    <t>162201203R00</t>
  </si>
  <si>
    <t>Vodorovné přemíst.výkopku, kolečko hor.1-4, do 10m</t>
  </si>
  <si>
    <t>162201210R00</t>
  </si>
  <si>
    <t>Příplatek za dalš.10 m, kolečko, výkop. z hor.1- 4</t>
  </si>
  <si>
    <t>167101101R00</t>
  </si>
  <si>
    <t>Nakládání výkopku z hor. 1 ÷ 4 v množství do 100 m3</t>
  </si>
  <si>
    <t>3,4128</t>
  </si>
  <si>
    <t>162701105R00</t>
  </si>
  <si>
    <t>Vodorovné přemístění výkopku z hor.1-4 do 10000 m</t>
  </si>
  <si>
    <t>162701109R00</t>
  </si>
  <si>
    <t>Příplatek k vod. přemístění hor.1-4 za další 1 km</t>
  </si>
  <si>
    <t>3,4128*10</t>
  </si>
  <si>
    <t>171201201R00</t>
  </si>
  <si>
    <t>Uložení sypaniny na skl.-sypanina na výšku přes 2m</t>
  </si>
  <si>
    <t>199000002R00</t>
  </si>
  <si>
    <t>Poplatek za skládku horniny 1- 4, č. dle katal. odpadů 17 05 04</t>
  </si>
  <si>
    <t>281606121R00</t>
  </si>
  <si>
    <t>Beztlaková krémová injektáž cihelného zdiva tl. do 300 mm</t>
  </si>
  <si>
    <t>m</t>
  </si>
  <si>
    <t>zdivo 320mm-zvenku kolem sociálek:(0,32+1,66+0,25+1,51+0,15+1,63+0,15+1,33+1,23+2,48)/0,1*0,32</t>
  </si>
  <si>
    <t>zdivo 250-zevnitř kolem sociálek:1,08/0,1*0,25</t>
  </si>
  <si>
    <t>příčky sociálky:(3,39+4,57+0,23+1,085+0,895+0,29)/0,1*0,15+2,81/0,1*0,1</t>
  </si>
  <si>
    <t>271531113R00</t>
  </si>
  <si>
    <t>Polštář základu z kameniva hr. drceného 16-32 mm</t>
  </si>
  <si>
    <t>odkopání základů z venkovní strany:(25,1*2+11,44*2+2+2)*0,5*0,4</t>
  </si>
  <si>
    <t>215901101RT5</t>
  </si>
  <si>
    <t>Zhutnění podloží z hornin nesoudržných do 92% PS, vibrační deskou</t>
  </si>
  <si>
    <t>m2</t>
  </si>
  <si>
    <t>sociálky 102-110:4,12+3,51+1,28+1,28+1,63+4,12+1,28+1,28+3,51</t>
  </si>
  <si>
    <t>342255024R00</t>
  </si>
  <si>
    <t>Příčky z desek porobetonových tl. 100 mm</t>
  </si>
  <si>
    <t>sociálky 102-110:2,525*2*2,05-0,7*2*2</t>
  </si>
  <si>
    <t>301R</t>
  </si>
  <si>
    <t>Příčky  s dveřmi z HPL laminátu, viz výpis plastových výrobků-PL1,PL2</t>
  </si>
  <si>
    <t>sociálky 102-110:(1,95*2+0,435*2+1,3+1,33)*2,05</t>
  </si>
  <si>
    <t>342948111R00</t>
  </si>
  <si>
    <t>Ukotvení příček k cihelné konstrukci kotvami na hmoždinky</t>
  </si>
  <si>
    <t>sociálky 102-110:2*6</t>
  </si>
  <si>
    <t>340238212RT2</t>
  </si>
  <si>
    <t>Zazdívka otvorů pl.1 m2,cihlami tl.zdi nad 10 cm, s použitím suché maltové směsi</t>
  </si>
  <si>
    <t>vstupy do sociálek:(0,18+0,24)*2</t>
  </si>
  <si>
    <t>okna sociálky:0,9*(2-1,23)*0,32*2+0,05*0,63*0,32*2+1*0,13*2*0,32+1,23*0,08*0,32</t>
  </si>
  <si>
    <t>342264051RT3</t>
  </si>
  <si>
    <t>Podhled sádrokartonový na zavěšenou ocel. konstr., desky standard impreg. tl. 12,5 mm, bez izolace</t>
  </si>
  <si>
    <t>311112315RT3</t>
  </si>
  <si>
    <t>Stěna z tvárnic ztraceného bednění  tl. 100mm, zalití tvárnic betonem C 20/25</t>
  </si>
  <si>
    <t>zídka u vstupu:0,5*0,25*16</t>
  </si>
  <si>
    <t>311361821R00</t>
  </si>
  <si>
    <t>Výztuž nadzákladových zdí z betonářské oceli B500B (10 505)</t>
  </si>
  <si>
    <t>t</t>
  </si>
  <si>
    <t>2*8*1,5*0,00089</t>
  </si>
  <si>
    <t>318261123R00</t>
  </si>
  <si>
    <t>Stříška plotu ze zákrytových desek  šířky 200 mm</t>
  </si>
  <si>
    <t>zídka u vstupu:0,6*4</t>
  </si>
  <si>
    <t>411387531R00</t>
  </si>
  <si>
    <t>Zabetonování otvorů 0,25 m2 ve stropech a klenbách</t>
  </si>
  <si>
    <t>kus</t>
  </si>
  <si>
    <t>zabetonování komínů:5</t>
  </si>
  <si>
    <t>596100030RAF</t>
  </si>
  <si>
    <t>Chodník z dlažby betonové, podklad štěrkodrť, dlažba 30 x 30 x 4 cm</t>
  </si>
  <si>
    <t>0,3*0,3*6</t>
  </si>
  <si>
    <t>610991111R00</t>
  </si>
  <si>
    <t>Zakrývání výplní vnitřních otvorů</t>
  </si>
  <si>
    <t>sociálky:1,23*1,6+0,9*0,55*4</t>
  </si>
  <si>
    <t>610991004R00</t>
  </si>
  <si>
    <t>Začišťovací okenní lišta pro vnitř.omítku tl. 15mm</t>
  </si>
  <si>
    <t>1,23+1,6*2+0,9*4+0,55*8</t>
  </si>
  <si>
    <t>612473186R00</t>
  </si>
  <si>
    <t>Příplatek za zabudované rohovníky, stěny</t>
  </si>
  <si>
    <t>612421615R00</t>
  </si>
  <si>
    <t>Omítka vnitřní zdiva, MVC, hrubá zatřená</t>
  </si>
  <si>
    <t>(4,57*4+2,525*4+1,03*2+1,51*2)*2,05-0,8*2*3-0,7*2*4-1,23*0,4</t>
  </si>
  <si>
    <t>612421637R00</t>
  </si>
  <si>
    <t>Omítka vnitřní zdiva, MVC, štuková</t>
  </si>
  <si>
    <t>(4,57*4+2,525*4+1,03*2+1,51*2)*0,7-1,23*0,55-0,9*0,55*4</t>
  </si>
  <si>
    <t>612425931R00</t>
  </si>
  <si>
    <t>Omítka vápenná vnitřního ostění - štuková</t>
  </si>
  <si>
    <t>12,43*0,25</t>
  </si>
  <si>
    <t>612403399RT2</t>
  </si>
  <si>
    <t>Hrubá výplň rýh ve stěnách maltou, s použitím suché maltové směsi</t>
  </si>
  <si>
    <t>639571210R00</t>
  </si>
  <si>
    <t>Kačírek pro okapový chodník tl. 100 mm</t>
  </si>
  <si>
    <t>kačírek podél budovy z venkovní strany:(25,1*2+11,44*2-1,23-2,46)*0,25</t>
  </si>
  <si>
    <t>631313621RM1</t>
  </si>
  <si>
    <t>Mazanina betonová tl. 8 - 12 cm C 20/25, z betonu prostého</t>
  </si>
  <si>
    <t>sociálky 102-110:(4,12+3,51+1,28+1,28+1,63+4,12+1,28+1,28+3,51)*0,1</t>
  </si>
  <si>
    <t>631361921RT5</t>
  </si>
  <si>
    <t>Výztuž mazanin svařovanou sítí, KH 20, drát d 6,0 mm, oko 150 x 150 mm</t>
  </si>
  <si>
    <t>sociálky 102-110:(4,12+3,51+1,28+1,28+1,63+4,12+1,28+1,28+3,51)*1,33*0,00303</t>
  </si>
  <si>
    <t>632443111R00</t>
  </si>
  <si>
    <t>Potěr 20Mpa, plocha do 100 m2, tl. 50 mm</t>
  </si>
  <si>
    <t>632443112R00</t>
  </si>
  <si>
    <t>Potěr 20Mpa , do 100 m2, přípl. zkd 5 mm</t>
  </si>
  <si>
    <t>sociálky 102-110:(4,12+3,51+1,28+1,28+1,63+4,12+1,28+1,28+3,51)*2</t>
  </si>
  <si>
    <t>916561111RT2</t>
  </si>
  <si>
    <t>Osazení záhon.obrubníků do lože z C 12/15 s opěrou, včetně obrubníku   50/5/20 cm</t>
  </si>
  <si>
    <t>obrubník podél budovy z venkovní strany:25,1*2+11,44*2-1,23-2,46</t>
  </si>
  <si>
    <t>918101111R00</t>
  </si>
  <si>
    <t>Lože pod obrubníky nebo obruby dlažeb z C 12/15</t>
  </si>
  <si>
    <t>obrubník podél budovy z venkovní strany:(25,1*2+11,44*2-1,23-2,46)*0,3*0,2</t>
  </si>
  <si>
    <t>935316111R00</t>
  </si>
  <si>
    <t>Odvodňovací žlab letišť, mělký z bet.SC70, 0,3 m2</t>
  </si>
  <si>
    <t>0,21*12</t>
  </si>
  <si>
    <t>941955001R00</t>
  </si>
  <si>
    <t>Lešení lehké pomocné, výška podlahy do 1,2 m</t>
  </si>
  <si>
    <t>952901111R00</t>
  </si>
  <si>
    <t>Vyčištění budov o výšce podlaží do 4 m</t>
  </si>
  <si>
    <t>968061125R00</t>
  </si>
  <si>
    <t>Vyvěšení dřevěných a plastových dveřních křídel pl. do 2 m2</t>
  </si>
  <si>
    <t>vstupní dveře:2</t>
  </si>
  <si>
    <t>vnitřní dveře sociálky:9</t>
  </si>
  <si>
    <t>968062455R00</t>
  </si>
  <si>
    <t>Vybourání dřevěných dveřních zárubní pl. do 2 m2</t>
  </si>
  <si>
    <t>dveře sociálky:0,8*2*9</t>
  </si>
  <si>
    <t>968062456R00</t>
  </si>
  <si>
    <t>Vybourání dřevěných dveřních zárubní pl. nad 2 m2</t>
  </si>
  <si>
    <t>vchodové dveře:1,36*2,63</t>
  </si>
  <si>
    <t>962032231R00</t>
  </si>
  <si>
    <t>Bourání zdiva z cihel pálených na MVC</t>
  </si>
  <si>
    <t>pro vstupní dveře ve štítu-parapet:1,23*0,95*0,32</t>
  </si>
  <si>
    <t>962032631R00</t>
  </si>
  <si>
    <t>Bourání zdiva komínového z cihel na MVC</t>
  </si>
  <si>
    <t>Nadstřešní části komínů:1,15*5*0,45*0,45</t>
  </si>
  <si>
    <t>962031113R00</t>
  </si>
  <si>
    <t>Bourání příček z cihel pálených plných tl. 65 mm</t>
  </si>
  <si>
    <t>sociálky:102-110:(1,34*2+1,32*2+3,39*2+0,59+0,51)*2,95</t>
  </si>
  <si>
    <t>odpočet dveří:-0,8*2*6</t>
  </si>
  <si>
    <t>965081713RT1</t>
  </si>
  <si>
    <t>Bourání dlažeb keramických tl.10 mm, nad 1 m2, ručně, dlaždice keramické</t>
  </si>
  <si>
    <t>sociálky:102-110:5,53+1,26+1,26+1,75+1,63+5,67+1,25+1,25+1,73</t>
  </si>
  <si>
    <t>965042141RT1</t>
  </si>
  <si>
    <t>Bourání mazanin betonových tl. 10 cm, nad 4 m2, ručně tl. mazaniny 5 - 8 cm</t>
  </si>
  <si>
    <t>sociálky:102-110:(5,53+1,26+1,26+1,75+1,63+5,67+1,25+1,25+1,73)*(0,08+0,06)</t>
  </si>
  <si>
    <t>965049111RT1</t>
  </si>
  <si>
    <t>Příplatek, bourání mazanin se svař. síťí tl. 10 cm, jednostranná výztuž svařovanou sítí</t>
  </si>
  <si>
    <t>962031145R00</t>
  </si>
  <si>
    <t>Bourání příček z tvárnic pórobetonových tl. 150 mm</t>
  </si>
  <si>
    <t>obezdívka WC:0,94*1,75*4</t>
  </si>
  <si>
    <t>978059531R00</t>
  </si>
  <si>
    <t>Odsekání vnitřních obkladů stěn nad 2 m2</t>
  </si>
  <si>
    <t>sociálky 102-110:(3,39*4+1,34*5+1,32*6+1,66+1,63+4,27*2+1,07+1,12+0,59+0,51)*2-0,8*2*14-1,23*1,68-0,9*1,23*2-1*0,63</t>
  </si>
  <si>
    <t>978013191R00</t>
  </si>
  <si>
    <t>Otlučení omítek vnitřních stěn v rozsahu do 100 %</t>
  </si>
  <si>
    <t>sociálky 102-110:(3,39*4+1,34*5+1,32*6+1,66+1,63+4,27*2+1,07+1,12+0,59+0,51)*2,95-0,8*2*14-1,23*1,68-0,9*1,23*2-1*0,63</t>
  </si>
  <si>
    <t>979082111R00</t>
  </si>
  <si>
    <t>Vnitrostaveništní doprava suti do 10 m</t>
  </si>
  <si>
    <t>okna a dveře:1,267</t>
  </si>
  <si>
    <t>zárubně:1,267+0,239</t>
  </si>
  <si>
    <t>zdivo:0,673</t>
  </si>
  <si>
    <t>komínové zdivo:1,856</t>
  </si>
  <si>
    <t>příčky:5,398</t>
  </si>
  <si>
    <t>dlažby:0,426</t>
  </si>
  <si>
    <t>mazaniny:6,569</t>
  </si>
  <si>
    <t>obezdívka WC:0,875</t>
  </si>
  <si>
    <t>obklady:4,031</t>
  </si>
  <si>
    <t>omítky:4,619</t>
  </si>
  <si>
    <t>asf. pásy:0,103</t>
  </si>
  <si>
    <t>omítka s rákosem:1,365</t>
  </si>
  <si>
    <t>klempířské kce:0,412</t>
  </si>
  <si>
    <t>podbití:0,562</t>
  </si>
  <si>
    <t>stavební keramika:0,483</t>
  </si>
  <si>
    <t>979082121R00</t>
  </si>
  <si>
    <t>Příplatek k vnitrost. dopravě suti za dalších 5 m</t>
  </si>
  <si>
    <t>30,145*2</t>
  </si>
  <si>
    <t>979087213R00</t>
  </si>
  <si>
    <t>Nakládání vybour.hmot na dop.prostředky</t>
  </si>
  <si>
    <t>979081111R00</t>
  </si>
  <si>
    <t>Odvoz suti a vybour. hmot na skládku do 1 km</t>
  </si>
  <si>
    <t>979081121R00</t>
  </si>
  <si>
    <t>Příplatek k odvozu za každý další 1 km</t>
  </si>
  <si>
    <t>30,145*20</t>
  </si>
  <si>
    <t>979093111R00</t>
  </si>
  <si>
    <t>Uložení suti na skládku bez zhutnění</t>
  </si>
  <si>
    <t>979990101R00</t>
  </si>
  <si>
    <t>Poplatek za uložení směsi betonu a cihel skupina 170101 a 170102</t>
  </si>
  <si>
    <t>979990162R00</t>
  </si>
  <si>
    <t>Poplatek za uložení suti - dřevo+sklo, skupina odpadu 170904</t>
  </si>
  <si>
    <t>zárubně:0,225+1,24</t>
  </si>
  <si>
    <t>979990121R00</t>
  </si>
  <si>
    <t>Poplatek za uložení suti - asfaltové pásy, skupina odpadu 170302</t>
  </si>
  <si>
    <t>979990141R00</t>
  </si>
  <si>
    <t>Poplatek za uložení suti - rákos+omítka</t>
  </si>
  <si>
    <t>979990111R00</t>
  </si>
  <si>
    <t>Poplatek za uložení suti - stavební keramika, skupina odpadu 170103</t>
  </si>
  <si>
    <t>999281145R00</t>
  </si>
  <si>
    <t>Přesun hmot pro opravy a údržbu do v. 6 m, nošením</t>
  </si>
  <si>
    <t>33,31+2,23+0,251+0,33+0,369+11,36+19,16+1,958+0,0266+0,0008+0,0449</t>
  </si>
  <si>
    <t>711140101R00</t>
  </si>
  <si>
    <t>Odstranění izolace proti vlhkosti na ploše vodorovné, asfaltové pásy přitavením, 1 vrstva</t>
  </si>
  <si>
    <t>711111001RZ1</t>
  </si>
  <si>
    <t xml:space="preserve">Provedení izolace proti vlhkosti na ploše vodorovné, 1x asfaltovým penetračním nátěrem, včetně dodávky asfaltového penetračního laku </t>
  </si>
  <si>
    <t>711141559RY2</t>
  </si>
  <si>
    <t>Provedení izolace proti vlhkosti na ploše vodorovné, asfaltovými pásy přitavením, 1 vrstva - včetně dod. asf. pásu</t>
  </si>
  <si>
    <t>711212000R00</t>
  </si>
  <si>
    <t>Penetrace podkladu pod hydroizolační hmoty, včetně dodávky</t>
  </si>
  <si>
    <t>sociálky:102-110 stěny:(4,57*4+2,525*4+1,3*2+1,51*2-0,8*3-0,7*2)*0,3+3,6*2*1,7</t>
  </si>
  <si>
    <t>sociálky:102-110-podlahy:5,53+1,26+1,26+1,75+1,63+5,67+1,25+1,25+1,73</t>
  </si>
  <si>
    <t>711212002R00</t>
  </si>
  <si>
    <t>Stěrka hydroizolační, vč. dodávky HI hmoty</t>
  </si>
  <si>
    <t>711212601R00</t>
  </si>
  <si>
    <t>Utěsnění detailů při stěrkových hydroizolacích, těsnicí pás do spoje podlaha - stěna</t>
  </si>
  <si>
    <t>sociálky:102-110 stěny:(4,57*4+2,525*4+1,3*2+1,51*2-0,8*3-0,7*2)</t>
  </si>
  <si>
    <t>711212611R00</t>
  </si>
  <si>
    <t>Utěsnění detailů při stěrkových hydroizolacích, těsnicí pás do svislých koutů</t>
  </si>
  <si>
    <t>16*0,3+4*2</t>
  </si>
  <si>
    <t>711212602R00</t>
  </si>
  <si>
    <t>Utěsnění detailů při stěrkových hydroizolacích, těsnicí roh vnější, vnitřní do spoje podlaha-stěna</t>
  </si>
  <si>
    <t>998711201R00</t>
  </si>
  <si>
    <t>Přesun hmot pro izolace proti vodě, výšky do 6 m</t>
  </si>
  <si>
    <t>713121121R00</t>
  </si>
  <si>
    <t>Montáž tepelné izolace podlah na sucho, dvouvrstvá</t>
  </si>
  <si>
    <t>28376255R</t>
  </si>
  <si>
    <t>Deska EPS Grey 100 podlahová s grafitem tl. 80 x 500 x 1000 mm</t>
  </si>
  <si>
    <t>713191100RT9</t>
  </si>
  <si>
    <t>Položení separační fólie, včetně dodávky PE fólie</t>
  </si>
  <si>
    <t>713191221R00</t>
  </si>
  <si>
    <t>Dilatační pásek podél stěn výšky 100 mm včetně dodávky</t>
  </si>
  <si>
    <t>sociálky 102-110:4,57*4+2,525*8-0,7*4-0,8*2+1,03*2+1,51*2-0,8</t>
  </si>
  <si>
    <t>713111211RK6</t>
  </si>
  <si>
    <t>Montáž parozábrany, krovů spodem s přelepením spojů, včetně dodávky parozábrany</t>
  </si>
  <si>
    <t>725110811R00</t>
  </si>
  <si>
    <t>Demontáž klozetů splachovacích</t>
  </si>
  <si>
    <t>soubor</t>
  </si>
  <si>
    <t>725210821R00</t>
  </si>
  <si>
    <t>Demontáž umyvadel bez výtokových armatur</t>
  </si>
  <si>
    <t>725240812R00</t>
  </si>
  <si>
    <t>Demontáž sprchových mís bez výtokových armatur</t>
  </si>
  <si>
    <t>725820803R00</t>
  </si>
  <si>
    <t>Demontáž baterie stojánkové do 2 - 3 otvorů</t>
  </si>
  <si>
    <t>725840850R00</t>
  </si>
  <si>
    <t>Demontáž baterie sprchové diferenciální G 3/4" x 1"</t>
  </si>
  <si>
    <t>725530823R00</t>
  </si>
  <si>
    <t>Demontáž, zásobník elektrický tlakový  200 l</t>
  </si>
  <si>
    <t>762841812R00</t>
  </si>
  <si>
    <t>Demontáž podbití stropů z prken s omítkou</t>
  </si>
  <si>
    <t>762841811R00</t>
  </si>
  <si>
    <t>Demontáž podbití stropů z prken hrubých bez omítky</t>
  </si>
  <si>
    <t>25,1*0,8*2</t>
  </si>
  <si>
    <t>764351840R00</t>
  </si>
  <si>
    <t>Demontáž žlabů 4hran., oblouk., rš 330 mm, do 30°</t>
  </si>
  <si>
    <t>25,2*2</t>
  </si>
  <si>
    <t>764359810R00</t>
  </si>
  <si>
    <t>Demontáž kotlíku kónického, sklon do 30°</t>
  </si>
  <si>
    <t>764351836R00</t>
  </si>
  <si>
    <t>Demontáž háků, sklon do 30°</t>
  </si>
  <si>
    <t>50,4/1,5</t>
  </si>
  <si>
    <t>764454801R00</t>
  </si>
  <si>
    <t>Demontáž odpadních trub kruhových, D 75 a 100 mm</t>
  </si>
  <si>
    <t>3,15*4</t>
  </si>
  <si>
    <t>764456852R00</t>
  </si>
  <si>
    <t>Demontáž kolen výtokových.kruhových,D 100 mm</t>
  </si>
  <si>
    <t>4*3</t>
  </si>
  <si>
    <t>764322831R00</t>
  </si>
  <si>
    <t>Demontáž oplechování okapů, TK, rš 400 mm, do 45°</t>
  </si>
  <si>
    <t>K/2</t>
  </si>
  <si>
    <t>Odpadní trouba DN100, kruhová, vč.objímek a kotev, RŠ=330mm, viz výpis klemp. výrobků, D+M</t>
  </si>
  <si>
    <t>K/3a</t>
  </si>
  <si>
    <t>Odskok svodu DN 100, dl.30 cm, viz výpis klempířských výrobků, D+M</t>
  </si>
  <si>
    <t>ks</t>
  </si>
  <si>
    <t>K/3b</t>
  </si>
  <si>
    <t>Kolena DN 100 pro připojení odskoku, viz výpis klempířských výrobků, D+M</t>
  </si>
  <si>
    <t>K/3C</t>
  </si>
  <si>
    <t>Výtokové koleno DN 100 do bet. žlabu, viz výpis klempířských výrobků, D+M</t>
  </si>
  <si>
    <t>K/4</t>
  </si>
  <si>
    <t>Půlkruhový žlab DN 150 podokapní RŠ=330mm, viz výpis klemp. výrobků, D+M</t>
  </si>
  <si>
    <t>mb</t>
  </si>
  <si>
    <t>včetně háků 52ks, žlabového kotlíku 250/100 4ks, žlabového čela 2ks levé, 2ks pravé</t>
  </si>
  <si>
    <t>K/5</t>
  </si>
  <si>
    <t>Okapnice RŠ=200mm, viz výpis klemp. výrobků, D+M</t>
  </si>
  <si>
    <t>K/7a</t>
  </si>
  <si>
    <t>Oplechování prostupu VZT DN 150, viz výpis klemp. výrobků, D+M</t>
  </si>
  <si>
    <t>K/7b</t>
  </si>
  <si>
    <t>Oplechování prostupu VZT DN 200, viz výpis klemp. výrobků, D+M</t>
  </si>
  <si>
    <t>K/8</t>
  </si>
  <si>
    <t>Oplechování prostupu ZTI DN 125, viz výpis klemp. výrobků, D+M</t>
  </si>
  <si>
    <t>K/9</t>
  </si>
  <si>
    <t>Oprava střešní krytiny v rozměru 70x70cm, po vyb. komínech-5ks</t>
  </si>
  <si>
    <t>998764201R00</t>
  </si>
  <si>
    <t>Přesun hmot pro klempířské konstr., výšky do 6 m</t>
  </si>
  <si>
    <t>T/7</t>
  </si>
  <si>
    <t>Dveře vniřní plné jednokřídlové 700/1970, viz výpis truhlářských výrobků, D+M</t>
  </si>
  <si>
    <t>včetně zárubně, mřížky,zámku a kování</t>
  </si>
  <si>
    <t>T/8</t>
  </si>
  <si>
    <t>Dveře vniřní plné jednokřídlové 800/1970, viz výpis truhlářských výrobků, D+M</t>
  </si>
  <si>
    <t>998766201R00</t>
  </si>
  <si>
    <t>Přesun hmot pro truhlářské konstr., výšky do 6 m</t>
  </si>
  <si>
    <t>771101210R00</t>
  </si>
  <si>
    <t>Penetrace podkladu pod dlažby</t>
  </si>
  <si>
    <t>771575113R00</t>
  </si>
  <si>
    <t>Montáž podlah keram.,hladké, tmel, 30x60 cm</t>
  </si>
  <si>
    <t>597642060R</t>
  </si>
  <si>
    <t>Dlažba  300x600x9 mm</t>
  </si>
  <si>
    <t>22,01*1,15</t>
  </si>
  <si>
    <t>771578011R00</t>
  </si>
  <si>
    <t>Spára podlaha - stěna, silikonem</t>
  </si>
  <si>
    <t>998771201R00</t>
  </si>
  <si>
    <t>Přesun hmot pro podlahy z dlaždic, výšky do 6 m</t>
  </si>
  <si>
    <t>781101210R00</t>
  </si>
  <si>
    <t>Penetrace podkladu pod obklady</t>
  </si>
  <si>
    <t>sociálky:(4,57*4+2,525*4+1,3*2+1,51*2)*2,05-0,8*3*2-0,7*2*4-1,23*0,4</t>
  </si>
  <si>
    <t>781475120R00</t>
  </si>
  <si>
    <t>Obklad vnitřní stěn keramický, do tmele, 30x60 cm</t>
  </si>
  <si>
    <t>(4,57*4+2,525*4+1,3*2+1,51*2)*2,05-0,8*3*2-0,7*2*4-1,23*0,4</t>
  </si>
  <si>
    <t>597813740R</t>
  </si>
  <si>
    <t xml:space="preserve">Obkládačka 30x60 </t>
  </si>
  <si>
    <t>58,808*1,15</t>
  </si>
  <si>
    <t>998781101R00</t>
  </si>
  <si>
    <t>Přesun hmot pro obklady keramické, výšky do 6 m</t>
  </si>
  <si>
    <t>784011222RT2</t>
  </si>
  <si>
    <t>Zakrytí podlah, včetně odstranění, včetně papírové lepenky</t>
  </si>
  <si>
    <t>784011221RT2</t>
  </si>
  <si>
    <t>Zakrytí předmětů, včetně odstranění, včetně dodávky fólie tl. 0,04 mm</t>
  </si>
  <si>
    <t>784191101R00</t>
  </si>
  <si>
    <t>Penetrace podkladu univerzální  1x</t>
  </si>
  <si>
    <t>784195212R00</t>
  </si>
  <si>
    <t>Malba  bílá, bez penetrace, 2 x</t>
  </si>
  <si>
    <t>01</t>
  </si>
  <si>
    <t>kpl</t>
  </si>
  <si>
    <t>Zařízení staveniště</t>
  </si>
  <si>
    <t>564112115R00</t>
  </si>
  <si>
    <t>(13,511+36,766+19+11,1+25)*7,3</t>
  </si>
  <si>
    <t/>
  </si>
  <si>
    <t>Vybavení sociál. zařízení, viz výpis výrobků D1.1-14</t>
  </si>
  <si>
    <t>Zpevnění nájezdu ke stavbě z bet.recyklátu fr. 0-16 po zhutn.tl.15 cm</t>
  </si>
  <si>
    <t>Rekonstrukce stavby FF - základna Pohansko-stavební část - MU</t>
  </si>
  <si>
    <t>Pohansko č.p. 2332</t>
  </si>
  <si>
    <t>Informační tabule D+M, viz výpis výrobků D1.1-15-7 neoceňvoat, položka js součástí rozpočtu část 2 OPŽP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</si>
</sst>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8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7" fillId="0" borderId="37" xfId="0" applyFont="1" applyBorder="1" applyAlignment="1">
      <alignment vertical="top" wrapText="1" shrinkToFit="1"/>
    </xf>
    <xf numFmtId="164" fontId="17" fillId="0" borderId="37" xfId="0" applyNumberFormat="1" applyFont="1" applyBorder="1" applyAlignment="1">
      <alignment vertical="top" wrapText="1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37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7" xfId="0" applyFill="1" applyBorder="1" applyAlignment="1">
      <alignment horizontal="left" vertical="top" wrapText="1"/>
    </xf>
    <xf numFmtId="0" fontId="17" fillId="0" borderId="37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4" borderId="37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Font="1" applyBorder="1" applyAlignment="1">
      <alignment horizontal="left" vertical="top" wrapText="1"/>
    </xf>
    <xf numFmtId="0" fontId="18" fillId="0" borderId="0" xfId="0" applyFont="1" applyAlignment="1">
      <alignment vertical="top" wrapText="1" shrinkToFit="1"/>
    </xf>
    <xf numFmtId="164" fontId="18" fillId="0" borderId="0" xfId="0" applyNumberFormat="1" applyFont="1" applyAlignment="1">
      <alignment vertical="top" wrapText="1" shrinkToFit="1"/>
    </xf>
    <xf numFmtId="4" fontId="18" fillId="0" borderId="0" xfId="0" applyNumberFormat="1" applyFont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73" t="s">
        <v>39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5"/>
  <sheetViews>
    <sheetView showGridLines="0" topLeftCell="B15" zoomScaleSheetLayoutView="75" workbookViewId="0">
      <selection activeCell="G30" sqref="G30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96" t="s">
        <v>42</v>
      </c>
      <c r="C1" s="197"/>
      <c r="D1" s="197"/>
      <c r="E1" s="197"/>
      <c r="F1" s="197"/>
      <c r="G1" s="197"/>
      <c r="H1" s="197"/>
      <c r="I1" s="197"/>
      <c r="J1" s="198"/>
    </row>
    <row r="2" spans="1:15" ht="23.25" customHeight="1" x14ac:dyDescent="0.2">
      <c r="A2" s="3"/>
      <c r="B2" s="70" t="s">
        <v>40</v>
      </c>
      <c r="C2" s="71"/>
      <c r="D2" s="211" t="s">
        <v>454</v>
      </c>
      <c r="E2" s="212"/>
      <c r="F2" s="212"/>
      <c r="G2" s="212"/>
      <c r="H2" s="212"/>
      <c r="I2" s="212"/>
      <c r="J2" s="213"/>
      <c r="O2" s="1"/>
    </row>
    <row r="3" spans="1:15" ht="23.25" customHeight="1" x14ac:dyDescent="0.2">
      <c r="A3" s="3"/>
      <c r="B3" s="72" t="s">
        <v>44</v>
      </c>
      <c r="C3" s="73"/>
      <c r="D3" s="215" t="s">
        <v>455</v>
      </c>
      <c r="E3" s="216"/>
      <c r="F3" s="216"/>
      <c r="G3" s="216"/>
      <c r="H3" s="216"/>
      <c r="I3" s="216"/>
      <c r="J3" s="217"/>
    </row>
    <row r="4" spans="1:15" ht="23.25" hidden="1" customHeight="1" x14ac:dyDescent="0.2">
      <c r="A4" s="3"/>
      <c r="B4" s="74" t="s">
        <v>43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46</v>
      </c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 t="s">
        <v>47</v>
      </c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 t="s">
        <v>49</v>
      </c>
      <c r="D7" s="69" t="s">
        <v>48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07"/>
      <c r="E11" s="207"/>
      <c r="F11" s="207"/>
      <c r="G11" s="207"/>
      <c r="H11" s="24" t="s">
        <v>33</v>
      </c>
      <c r="I11" s="79"/>
      <c r="J11" s="9"/>
    </row>
    <row r="12" spans="1:15" ht="15.75" customHeight="1" x14ac:dyDescent="0.2">
      <c r="A12" s="3"/>
      <c r="B12" s="34"/>
      <c r="C12" s="22"/>
      <c r="D12" s="220"/>
      <c r="E12" s="220"/>
      <c r="F12" s="220"/>
      <c r="G12" s="220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/>
      <c r="D13" s="221"/>
      <c r="E13" s="221"/>
      <c r="F13" s="221"/>
      <c r="G13" s="221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14"/>
      <c r="F15" s="214"/>
      <c r="G15" s="218"/>
      <c r="H15" s="218"/>
      <c r="I15" s="218" t="s">
        <v>28</v>
      </c>
      <c r="J15" s="219"/>
    </row>
    <row r="16" spans="1:15" ht="23.25" customHeight="1" x14ac:dyDescent="0.2">
      <c r="A16" s="126" t="s">
        <v>23</v>
      </c>
      <c r="B16" s="127" t="s">
        <v>23</v>
      </c>
      <c r="C16" s="47"/>
      <c r="D16" s="48"/>
      <c r="E16" s="183"/>
      <c r="F16" s="184"/>
      <c r="G16" s="183"/>
      <c r="H16" s="184"/>
      <c r="I16" s="183"/>
      <c r="J16" s="204"/>
    </row>
    <row r="17" spans="1:10" ht="23.25" customHeight="1" x14ac:dyDescent="0.2">
      <c r="A17" s="126" t="s">
        <v>24</v>
      </c>
      <c r="B17" s="127" t="s">
        <v>24</v>
      </c>
      <c r="C17" s="47"/>
      <c r="D17" s="48"/>
      <c r="E17" s="183"/>
      <c r="F17" s="184"/>
      <c r="G17" s="183"/>
      <c r="H17" s="184"/>
      <c r="I17" s="183"/>
      <c r="J17" s="204"/>
    </row>
    <row r="18" spans="1:10" ht="23.25" customHeight="1" x14ac:dyDescent="0.2">
      <c r="A18" s="126" t="s">
        <v>25</v>
      </c>
      <c r="B18" s="127" t="s">
        <v>25</v>
      </c>
      <c r="C18" s="47"/>
      <c r="D18" s="48"/>
      <c r="E18" s="183"/>
      <c r="F18" s="184"/>
      <c r="G18" s="183"/>
      <c r="H18" s="184"/>
      <c r="I18" s="183"/>
      <c r="J18" s="204"/>
    </row>
    <row r="19" spans="1:10" ht="23.25" customHeight="1" x14ac:dyDescent="0.2">
      <c r="A19" s="126" t="s">
        <v>103</v>
      </c>
      <c r="B19" s="127" t="s">
        <v>26</v>
      </c>
      <c r="C19" s="47"/>
      <c r="D19" s="48"/>
      <c r="E19" s="183"/>
      <c r="F19" s="184"/>
      <c r="G19" s="183"/>
      <c r="H19" s="184"/>
      <c r="I19" s="183"/>
      <c r="J19" s="204"/>
    </row>
    <row r="20" spans="1:10" ht="23.25" customHeight="1" x14ac:dyDescent="0.2">
      <c r="A20" s="126" t="s">
        <v>104</v>
      </c>
      <c r="B20" s="127" t="s">
        <v>27</v>
      </c>
      <c r="C20" s="47"/>
      <c r="D20" s="48"/>
      <c r="E20" s="183"/>
      <c r="F20" s="184"/>
      <c r="G20" s="183"/>
      <c r="H20" s="184"/>
      <c r="I20" s="183"/>
      <c r="J20" s="204"/>
    </row>
    <row r="21" spans="1:10" ht="23.25" customHeight="1" x14ac:dyDescent="0.2">
      <c r="A21" s="3"/>
      <c r="B21" s="63" t="s">
        <v>28</v>
      </c>
      <c r="C21" s="64"/>
      <c r="D21" s="65"/>
      <c r="E21" s="205"/>
      <c r="F21" s="206"/>
      <c r="G21" s="205"/>
      <c r="H21" s="206"/>
      <c r="I21" s="205">
        <f>'Rozpočet Pol'!G6</f>
        <v>0</v>
      </c>
      <c r="J21" s="210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15</v>
      </c>
      <c r="F23" s="50" t="s">
        <v>0</v>
      </c>
      <c r="G23" s="202"/>
      <c r="H23" s="203"/>
      <c r="I23" s="203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15</v>
      </c>
      <c r="F24" s="50" t="s">
        <v>0</v>
      </c>
      <c r="G24" s="208"/>
      <c r="H24" s="209"/>
      <c r="I24" s="209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02">
        <f>I21</f>
        <v>0</v>
      </c>
      <c r="H25" s="203"/>
      <c r="I25" s="203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9">
        <f>ZakladDPHZakl*0.21</f>
        <v>0</v>
      </c>
      <c r="H26" s="200"/>
      <c r="I26" s="200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01"/>
      <c r="H27" s="201"/>
      <c r="I27" s="201"/>
      <c r="J27" s="52" t="str">
        <f t="shared" si="0"/>
        <v>CZK</v>
      </c>
    </row>
    <row r="28" spans="1:10" ht="27.75" hidden="1" customHeight="1" thickBot="1" x14ac:dyDescent="0.25">
      <c r="A28" s="3"/>
      <c r="B28" s="99" t="s">
        <v>22</v>
      </c>
      <c r="C28" s="100"/>
      <c r="D28" s="100"/>
      <c r="E28" s="101"/>
      <c r="F28" s="102"/>
      <c r="G28" s="185">
        <v>1055062.27</v>
      </c>
      <c r="H28" s="186"/>
      <c r="I28" s="186"/>
      <c r="J28" s="103" t="str">
        <f t="shared" si="0"/>
        <v>CZK</v>
      </c>
    </row>
    <row r="29" spans="1:10" ht="27.75" customHeight="1" thickBot="1" x14ac:dyDescent="0.25">
      <c r="A29" s="3"/>
      <c r="B29" s="99" t="s">
        <v>35</v>
      </c>
      <c r="C29" s="104"/>
      <c r="D29" s="104"/>
      <c r="E29" s="104"/>
      <c r="F29" s="104"/>
      <c r="G29" s="185">
        <f>ZakladDPHZakl+DPHZakl</f>
        <v>0</v>
      </c>
      <c r="H29" s="185"/>
      <c r="I29" s="185"/>
      <c r="J29" s="105" t="s">
        <v>52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45357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81"/>
      <c r="E34" s="181"/>
      <c r="G34" s="181"/>
      <c r="H34" s="181"/>
      <c r="I34" s="181"/>
      <c r="J34" s="31"/>
    </row>
    <row r="35" spans="1:10" ht="12.75" customHeight="1" x14ac:dyDescent="0.2">
      <c r="A35" s="3"/>
      <c r="B35" s="3"/>
      <c r="D35" s="182" t="s">
        <v>2</v>
      </c>
      <c r="E35" s="182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10" ht="25.5" hidden="1" customHeight="1" x14ac:dyDescent="0.2">
      <c r="A38" s="83" t="s">
        <v>37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3" t="s">
        <v>1</v>
      </c>
      <c r="J38" s="88" t="s">
        <v>0</v>
      </c>
    </row>
    <row r="39" spans="1:10" ht="25.5" hidden="1" customHeight="1" x14ac:dyDescent="0.2">
      <c r="A39" s="83">
        <v>1</v>
      </c>
      <c r="B39" s="89" t="s">
        <v>50</v>
      </c>
      <c r="C39" s="187" t="s">
        <v>45</v>
      </c>
      <c r="D39" s="188"/>
      <c r="E39" s="188"/>
      <c r="F39" s="94">
        <v>0</v>
      </c>
      <c r="G39" s="95">
        <v>1055062.27</v>
      </c>
      <c r="H39" s="96">
        <v>221563</v>
      </c>
      <c r="I39" s="96">
        <v>1276625.27</v>
      </c>
      <c r="J39" s="90">
        <f>IF(CenaCelkemVypocet=0,"",I39/CenaCelkemVypocet*100)</f>
        <v>100</v>
      </c>
    </row>
    <row r="40" spans="1:10" ht="25.5" hidden="1" customHeight="1" x14ac:dyDescent="0.2">
      <c r="A40" s="83"/>
      <c r="B40" s="189" t="s">
        <v>51</v>
      </c>
      <c r="C40" s="190"/>
      <c r="D40" s="190"/>
      <c r="E40" s="191"/>
      <c r="F40" s="97">
        <f>SUMIF(A39:A39,"=1",F39:F39)</f>
        <v>0</v>
      </c>
      <c r="G40" s="98">
        <f>SUMIF(A39:A39,"=1",G39:G39)</f>
        <v>1055062.27</v>
      </c>
      <c r="H40" s="98">
        <f>SUMIF(A39:A39,"=1",H39:H39)</f>
        <v>221563</v>
      </c>
      <c r="I40" s="98">
        <f>SUMIF(A39:A39,"=1",I39:I39)</f>
        <v>1276625.27</v>
      </c>
      <c r="J40" s="84">
        <f>SUMIF(A39:A39,"=1",J39:J39)</f>
        <v>100</v>
      </c>
    </row>
    <row r="44" spans="1:10" ht="15.75" x14ac:dyDescent="0.25">
      <c r="B44" s="106" t="s">
        <v>53</v>
      </c>
    </row>
    <row r="46" spans="1:10" ht="25.5" customHeight="1" x14ac:dyDescent="0.2">
      <c r="A46" s="107"/>
      <c r="B46" s="111" t="s">
        <v>16</v>
      </c>
      <c r="C46" s="111" t="s">
        <v>5</v>
      </c>
      <c r="D46" s="112"/>
      <c r="E46" s="112"/>
      <c r="F46" s="115" t="s">
        <v>54</v>
      </c>
      <c r="G46" s="115"/>
      <c r="H46" s="115"/>
      <c r="I46" s="192" t="s">
        <v>28</v>
      </c>
      <c r="J46" s="192"/>
    </row>
    <row r="47" spans="1:10" ht="25.5" customHeight="1" x14ac:dyDescent="0.2">
      <c r="A47" s="108"/>
      <c r="B47" s="116" t="s">
        <v>55</v>
      </c>
      <c r="C47" s="194" t="s">
        <v>56</v>
      </c>
      <c r="D47" s="195"/>
      <c r="E47" s="195"/>
      <c r="F47" s="118" t="s">
        <v>23</v>
      </c>
      <c r="G47" s="119"/>
      <c r="H47" s="119"/>
      <c r="I47" s="193"/>
      <c r="J47" s="193"/>
    </row>
    <row r="48" spans="1:10" ht="25.5" customHeight="1" x14ac:dyDescent="0.2">
      <c r="A48" s="108"/>
      <c r="B48" s="110" t="s">
        <v>57</v>
      </c>
      <c r="C48" s="176" t="s">
        <v>58</v>
      </c>
      <c r="D48" s="177"/>
      <c r="E48" s="177"/>
      <c r="F48" s="120" t="s">
        <v>23</v>
      </c>
      <c r="G48" s="121"/>
      <c r="H48" s="121"/>
      <c r="I48" s="175"/>
      <c r="J48" s="175"/>
    </row>
    <row r="49" spans="1:10" ht="25.5" customHeight="1" x14ac:dyDescent="0.2">
      <c r="A49" s="108"/>
      <c r="B49" s="110" t="s">
        <v>59</v>
      </c>
      <c r="C49" s="176" t="s">
        <v>60</v>
      </c>
      <c r="D49" s="177"/>
      <c r="E49" s="177"/>
      <c r="F49" s="120" t="s">
        <v>23</v>
      </c>
      <c r="G49" s="121"/>
      <c r="H49" s="121"/>
      <c r="I49" s="175"/>
      <c r="J49" s="175"/>
    </row>
    <row r="50" spans="1:10" ht="25.5" customHeight="1" x14ac:dyDescent="0.2">
      <c r="A50" s="108"/>
      <c r="B50" s="110" t="s">
        <v>61</v>
      </c>
      <c r="C50" s="176" t="s">
        <v>62</v>
      </c>
      <c r="D50" s="177"/>
      <c r="E50" s="177"/>
      <c r="F50" s="120" t="s">
        <v>23</v>
      </c>
      <c r="G50" s="121"/>
      <c r="H50" s="121"/>
      <c r="I50" s="175"/>
      <c r="J50" s="175"/>
    </row>
    <row r="51" spans="1:10" ht="25.5" customHeight="1" x14ac:dyDescent="0.2">
      <c r="A51" s="108"/>
      <c r="B51" s="110" t="s">
        <v>63</v>
      </c>
      <c r="C51" s="176" t="s">
        <v>64</v>
      </c>
      <c r="D51" s="177"/>
      <c r="E51" s="177"/>
      <c r="F51" s="120" t="s">
        <v>23</v>
      </c>
      <c r="G51" s="121"/>
      <c r="H51" s="121"/>
      <c r="I51" s="175"/>
      <c r="J51" s="175"/>
    </row>
    <row r="52" spans="1:10" ht="25.5" customHeight="1" x14ac:dyDescent="0.2">
      <c r="A52" s="108"/>
      <c r="B52" s="110" t="s">
        <v>65</v>
      </c>
      <c r="C52" s="176" t="s">
        <v>66</v>
      </c>
      <c r="D52" s="177"/>
      <c r="E52" s="177"/>
      <c r="F52" s="120" t="s">
        <v>23</v>
      </c>
      <c r="G52" s="121"/>
      <c r="H52" s="121"/>
      <c r="I52" s="175"/>
      <c r="J52" s="175"/>
    </row>
    <row r="53" spans="1:10" ht="25.5" customHeight="1" x14ac:dyDescent="0.2">
      <c r="A53" s="108"/>
      <c r="B53" s="110" t="s">
        <v>67</v>
      </c>
      <c r="C53" s="176" t="s">
        <v>68</v>
      </c>
      <c r="D53" s="177"/>
      <c r="E53" s="177"/>
      <c r="F53" s="120" t="s">
        <v>23</v>
      </c>
      <c r="G53" s="121"/>
      <c r="H53" s="121"/>
      <c r="I53" s="175"/>
      <c r="J53" s="175"/>
    </row>
    <row r="54" spans="1:10" ht="25.5" customHeight="1" x14ac:dyDescent="0.2">
      <c r="A54" s="108"/>
      <c r="B54" s="110" t="s">
        <v>69</v>
      </c>
      <c r="C54" s="176" t="s">
        <v>70</v>
      </c>
      <c r="D54" s="177"/>
      <c r="E54" s="177"/>
      <c r="F54" s="120" t="s">
        <v>23</v>
      </c>
      <c r="G54" s="121"/>
      <c r="H54" s="121"/>
      <c r="I54" s="175"/>
      <c r="J54" s="175"/>
    </row>
    <row r="55" spans="1:10" ht="25.5" customHeight="1" x14ac:dyDescent="0.2">
      <c r="A55" s="108"/>
      <c r="B55" s="110" t="s">
        <v>71</v>
      </c>
      <c r="C55" s="176" t="s">
        <v>72</v>
      </c>
      <c r="D55" s="177"/>
      <c r="E55" s="177"/>
      <c r="F55" s="120" t="s">
        <v>23</v>
      </c>
      <c r="G55" s="121"/>
      <c r="H55" s="121"/>
      <c r="I55" s="175"/>
      <c r="J55" s="175"/>
    </row>
    <row r="56" spans="1:10" ht="25.5" customHeight="1" x14ac:dyDescent="0.2">
      <c r="A56" s="108"/>
      <c r="B56" s="110" t="s">
        <v>73</v>
      </c>
      <c r="C56" s="176" t="s">
        <v>74</v>
      </c>
      <c r="D56" s="177"/>
      <c r="E56" s="177"/>
      <c r="F56" s="120" t="s">
        <v>23</v>
      </c>
      <c r="G56" s="121"/>
      <c r="H56" s="121"/>
      <c r="I56" s="175"/>
      <c r="J56" s="175"/>
    </row>
    <row r="57" spans="1:10" ht="25.5" customHeight="1" x14ac:dyDescent="0.2">
      <c r="A57" s="108"/>
      <c r="B57" s="110" t="s">
        <v>75</v>
      </c>
      <c r="C57" s="176" t="s">
        <v>76</v>
      </c>
      <c r="D57" s="177"/>
      <c r="E57" s="177"/>
      <c r="F57" s="120" t="s">
        <v>23</v>
      </c>
      <c r="G57" s="121"/>
      <c r="H57" s="121"/>
      <c r="I57" s="175"/>
      <c r="J57" s="175"/>
    </row>
    <row r="58" spans="1:10" ht="25.5" customHeight="1" x14ac:dyDescent="0.2">
      <c r="A58" s="108"/>
      <c r="B58" s="110" t="s">
        <v>77</v>
      </c>
      <c r="C58" s="176" t="s">
        <v>78</v>
      </c>
      <c r="D58" s="177"/>
      <c r="E58" s="177"/>
      <c r="F58" s="120" t="s">
        <v>23</v>
      </c>
      <c r="G58" s="121"/>
      <c r="H58" s="121"/>
      <c r="I58" s="175"/>
      <c r="J58" s="175"/>
    </row>
    <row r="59" spans="1:10" ht="25.5" customHeight="1" x14ac:dyDescent="0.2">
      <c r="A59" s="108"/>
      <c r="B59" s="110" t="s">
        <v>79</v>
      </c>
      <c r="C59" s="176" t="s">
        <v>80</v>
      </c>
      <c r="D59" s="177"/>
      <c r="E59" s="177"/>
      <c r="F59" s="120" t="s">
        <v>23</v>
      </c>
      <c r="G59" s="121"/>
      <c r="H59" s="121"/>
      <c r="I59" s="175"/>
      <c r="J59" s="175"/>
    </row>
    <row r="60" spans="1:10" ht="25.5" customHeight="1" x14ac:dyDescent="0.2">
      <c r="A60" s="108"/>
      <c r="B60" s="110" t="s">
        <v>81</v>
      </c>
      <c r="C60" s="176" t="s">
        <v>82</v>
      </c>
      <c r="D60" s="177"/>
      <c r="E60" s="177"/>
      <c r="F60" s="120" t="s">
        <v>23</v>
      </c>
      <c r="G60" s="121"/>
      <c r="H60" s="121"/>
      <c r="I60" s="175"/>
      <c r="J60" s="175"/>
    </row>
    <row r="61" spans="1:10" ht="25.5" customHeight="1" x14ac:dyDescent="0.2">
      <c r="A61" s="108"/>
      <c r="B61" s="110" t="s">
        <v>83</v>
      </c>
      <c r="C61" s="176" t="s">
        <v>84</v>
      </c>
      <c r="D61" s="177"/>
      <c r="E61" s="177"/>
      <c r="F61" s="120" t="s">
        <v>24</v>
      </c>
      <c r="G61" s="121"/>
      <c r="H61" s="121"/>
      <c r="I61" s="175"/>
      <c r="J61" s="175"/>
    </row>
    <row r="62" spans="1:10" ht="25.5" customHeight="1" x14ac:dyDescent="0.2">
      <c r="A62" s="108"/>
      <c r="B62" s="110" t="s">
        <v>85</v>
      </c>
      <c r="C62" s="176" t="s">
        <v>86</v>
      </c>
      <c r="D62" s="177"/>
      <c r="E62" s="177"/>
      <c r="F62" s="120" t="s">
        <v>24</v>
      </c>
      <c r="G62" s="121"/>
      <c r="H62" s="121"/>
      <c r="I62" s="175"/>
      <c r="J62" s="175"/>
    </row>
    <row r="63" spans="1:10" ht="25.5" customHeight="1" x14ac:dyDescent="0.2">
      <c r="A63" s="108"/>
      <c r="B63" s="110" t="s">
        <v>87</v>
      </c>
      <c r="C63" s="176" t="s">
        <v>88</v>
      </c>
      <c r="D63" s="177"/>
      <c r="E63" s="177"/>
      <c r="F63" s="120" t="s">
        <v>24</v>
      </c>
      <c r="G63" s="121"/>
      <c r="H63" s="121"/>
      <c r="I63" s="175"/>
      <c r="J63" s="175"/>
    </row>
    <row r="64" spans="1:10" ht="25.5" customHeight="1" x14ac:dyDescent="0.2">
      <c r="A64" s="108"/>
      <c r="B64" s="110" t="s">
        <v>89</v>
      </c>
      <c r="C64" s="176" t="s">
        <v>90</v>
      </c>
      <c r="D64" s="177"/>
      <c r="E64" s="177"/>
      <c r="F64" s="120" t="s">
        <v>24</v>
      </c>
      <c r="G64" s="121"/>
      <c r="H64" s="121"/>
      <c r="I64" s="175"/>
      <c r="J64" s="175"/>
    </row>
    <row r="65" spans="1:10" ht="25.5" customHeight="1" x14ac:dyDescent="0.2">
      <c r="A65" s="108"/>
      <c r="B65" s="110" t="s">
        <v>91</v>
      </c>
      <c r="C65" s="176" t="s">
        <v>92</v>
      </c>
      <c r="D65" s="177"/>
      <c r="E65" s="177"/>
      <c r="F65" s="120" t="s">
        <v>24</v>
      </c>
      <c r="G65" s="121"/>
      <c r="H65" s="121"/>
      <c r="I65" s="175"/>
      <c r="J65" s="175"/>
    </row>
    <row r="66" spans="1:10" ht="25.5" customHeight="1" x14ac:dyDescent="0.2">
      <c r="A66" s="108"/>
      <c r="B66" s="110" t="s">
        <v>93</v>
      </c>
      <c r="C66" s="176" t="s">
        <v>94</v>
      </c>
      <c r="D66" s="177"/>
      <c r="E66" s="177"/>
      <c r="F66" s="120" t="s">
        <v>24</v>
      </c>
      <c r="G66" s="121"/>
      <c r="H66" s="121"/>
      <c r="I66" s="175"/>
      <c r="J66" s="175"/>
    </row>
    <row r="67" spans="1:10" ht="25.5" customHeight="1" x14ac:dyDescent="0.2">
      <c r="A67" s="108"/>
      <c r="B67" s="110" t="s">
        <v>95</v>
      </c>
      <c r="C67" s="176" t="s">
        <v>96</v>
      </c>
      <c r="D67" s="177"/>
      <c r="E67" s="177"/>
      <c r="F67" s="120" t="s">
        <v>24</v>
      </c>
      <c r="G67" s="121"/>
      <c r="H67" s="121"/>
      <c r="I67" s="175"/>
      <c r="J67" s="175"/>
    </row>
    <row r="68" spans="1:10" ht="25.5" customHeight="1" x14ac:dyDescent="0.2">
      <c r="A68" s="108"/>
      <c r="B68" s="110" t="s">
        <v>97</v>
      </c>
      <c r="C68" s="176" t="s">
        <v>98</v>
      </c>
      <c r="D68" s="177"/>
      <c r="E68" s="177"/>
      <c r="F68" s="120" t="s">
        <v>24</v>
      </c>
      <c r="G68" s="121"/>
      <c r="H68" s="121"/>
      <c r="I68" s="175"/>
      <c r="J68" s="175"/>
    </row>
    <row r="69" spans="1:10" ht="25.5" customHeight="1" x14ac:dyDescent="0.2">
      <c r="A69" s="108"/>
      <c r="B69" s="110" t="s">
        <v>99</v>
      </c>
      <c r="C69" s="176" t="s">
        <v>100</v>
      </c>
      <c r="D69" s="177"/>
      <c r="E69" s="177"/>
      <c r="F69" s="120" t="s">
        <v>24</v>
      </c>
      <c r="G69" s="121"/>
      <c r="H69" s="121"/>
      <c r="I69" s="175"/>
      <c r="J69" s="175"/>
    </row>
    <row r="70" spans="1:10" ht="25.5" customHeight="1" x14ac:dyDescent="0.2">
      <c r="A70" s="108"/>
      <c r="B70" s="110" t="s">
        <v>101</v>
      </c>
      <c r="C70" s="176" t="s">
        <v>102</v>
      </c>
      <c r="D70" s="177"/>
      <c r="E70" s="177"/>
      <c r="F70" s="120" t="s">
        <v>24</v>
      </c>
      <c r="G70" s="121"/>
      <c r="H70" s="121"/>
      <c r="I70" s="175"/>
      <c r="J70" s="175"/>
    </row>
    <row r="71" spans="1:10" ht="25.5" customHeight="1" x14ac:dyDescent="0.2">
      <c r="A71" s="108"/>
      <c r="B71" s="117" t="s">
        <v>103</v>
      </c>
      <c r="C71" s="179" t="s">
        <v>26</v>
      </c>
      <c r="D71" s="180"/>
      <c r="E71" s="180"/>
      <c r="F71" s="122" t="s">
        <v>103</v>
      </c>
      <c r="G71" s="123"/>
      <c r="H71" s="123"/>
      <c r="I71" s="178"/>
      <c r="J71" s="178"/>
    </row>
    <row r="72" spans="1:10" ht="25.5" customHeight="1" x14ac:dyDescent="0.2">
      <c r="A72" s="109"/>
      <c r="B72" s="113" t="s">
        <v>1</v>
      </c>
      <c r="C72" s="113"/>
      <c r="D72" s="114"/>
      <c r="E72" s="114"/>
      <c r="F72" s="124"/>
      <c r="G72" s="125"/>
      <c r="H72" s="125"/>
      <c r="I72" s="174">
        <f>SUM(I47:I71)</f>
        <v>0</v>
      </c>
      <c r="J72" s="174"/>
    </row>
    <row r="73" spans="1:10" x14ac:dyDescent="0.2">
      <c r="F73" s="82"/>
      <c r="G73" s="82"/>
      <c r="H73" s="82"/>
      <c r="I73" s="82"/>
      <c r="J73" s="82"/>
    </row>
    <row r="74" spans="1:10" x14ac:dyDescent="0.2">
      <c r="F74" s="82"/>
      <c r="G74" s="82"/>
      <c r="H74" s="82"/>
      <c r="I74" s="82"/>
      <c r="J74" s="82"/>
    </row>
    <row r="75" spans="1:10" x14ac:dyDescent="0.2">
      <c r="F75" s="82"/>
      <c r="G75" s="82"/>
      <c r="H75" s="82"/>
      <c r="I75" s="82"/>
      <c r="J75" s="8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1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72:J72"/>
    <mergeCell ref="I69:J69"/>
    <mergeCell ref="C69:E69"/>
    <mergeCell ref="I70:J70"/>
    <mergeCell ref="C70:E70"/>
    <mergeCell ref="I71:J71"/>
    <mergeCell ref="C71:E7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68" t="s">
        <v>41</v>
      </c>
      <c r="B2" s="67"/>
      <c r="C2" s="224"/>
      <c r="D2" s="224"/>
      <c r="E2" s="224"/>
      <c r="F2" s="224"/>
      <c r="G2" s="225"/>
    </row>
    <row r="3" spans="1:7" ht="24.95" hidden="1" customHeight="1" x14ac:dyDescent="0.2">
      <c r="A3" s="68" t="s">
        <v>7</v>
      </c>
      <c r="B3" s="67"/>
      <c r="C3" s="224"/>
      <c r="D3" s="224"/>
      <c r="E3" s="224"/>
      <c r="F3" s="224"/>
      <c r="G3" s="225"/>
    </row>
    <row r="4" spans="1:7" ht="24.95" hidden="1" customHeight="1" x14ac:dyDescent="0.2">
      <c r="A4" s="68" t="s">
        <v>8</v>
      </c>
      <c r="B4" s="67"/>
      <c r="C4" s="224"/>
      <c r="D4" s="224"/>
      <c r="E4" s="224"/>
      <c r="F4" s="224"/>
      <c r="G4" s="22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AA265"/>
  <sheetViews>
    <sheetView tabSelected="1" workbookViewId="0">
      <selection activeCell="F11" sqref="F11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</cols>
  <sheetData>
    <row r="1" spans="1:27" ht="15.75" customHeight="1" x14ac:dyDescent="0.25">
      <c r="A1" s="231" t="s">
        <v>6</v>
      </c>
      <c r="B1" s="231"/>
      <c r="C1" s="231"/>
      <c r="D1" s="231"/>
      <c r="E1" s="231"/>
      <c r="F1" s="231"/>
      <c r="G1" s="231"/>
    </row>
    <row r="2" spans="1:27" ht="25.15" customHeight="1" x14ac:dyDescent="0.2">
      <c r="A2" s="130" t="s">
        <v>105</v>
      </c>
      <c r="B2" s="128"/>
      <c r="C2" s="232" t="s">
        <v>454</v>
      </c>
      <c r="D2" s="233"/>
      <c r="E2" s="233"/>
      <c r="F2" s="233"/>
      <c r="G2" s="234"/>
    </row>
    <row r="3" spans="1:27" ht="25.15" customHeight="1" x14ac:dyDescent="0.2">
      <c r="A3" s="131" t="s">
        <v>7</v>
      </c>
      <c r="B3" s="129"/>
      <c r="C3" s="235" t="s">
        <v>455</v>
      </c>
      <c r="D3" s="236"/>
      <c r="E3" s="236"/>
      <c r="F3" s="236"/>
      <c r="G3" s="237"/>
    </row>
    <row r="4" spans="1:27" ht="25.15" hidden="1" customHeight="1" x14ac:dyDescent="0.2">
      <c r="A4" s="131" t="s">
        <v>8</v>
      </c>
      <c r="B4" s="129"/>
      <c r="C4" s="235"/>
      <c r="D4" s="236"/>
      <c r="E4" s="236"/>
      <c r="F4" s="236"/>
      <c r="G4" s="237"/>
    </row>
    <row r="5" spans="1:27" hidden="1" x14ac:dyDescent="0.2">
      <c r="A5" s="132" t="s">
        <v>106</v>
      </c>
      <c r="B5" s="133"/>
      <c r="C5" s="133"/>
      <c r="D5" s="134"/>
      <c r="E5" s="134"/>
      <c r="F5" s="134"/>
      <c r="G5" s="135"/>
    </row>
    <row r="6" spans="1:27" x14ac:dyDescent="0.2">
      <c r="G6" s="82">
        <f>G8+G20+G29+G47+G50+G53+G66+G77+G82+G85+G88+G91+G114+G161+G164+G181+G192+G199+G204+G227+G233+G243+G251+G257+G259</f>
        <v>0</v>
      </c>
    </row>
    <row r="7" spans="1:27" ht="38.25" x14ac:dyDescent="0.2">
      <c r="A7" s="140" t="s">
        <v>107</v>
      </c>
      <c r="B7" s="141" t="s">
        <v>108</v>
      </c>
      <c r="C7" s="141" t="s">
        <v>109</v>
      </c>
      <c r="D7" s="140" t="s">
        <v>110</v>
      </c>
      <c r="E7" s="140" t="s">
        <v>111</v>
      </c>
      <c r="F7" s="136" t="s">
        <v>112</v>
      </c>
      <c r="G7" s="154" t="s">
        <v>28</v>
      </c>
      <c r="H7" s="155" t="s">
        <v>29</v>
      </c>
      <c r="I7" s="155" t="s">
        <v>113</v>
      </c>
      <c r="J7" s="155" t="s">
        <v>30</v>
      </c>
      <c r="K7" s="155" t="s">
        <v>114</v>
      </c>
      <c r="L7" s="155" t="s">
        <v>115</v>
      </c>
      <c r="M7" s="155" t="s">
        <v>116</v>
      </c>
      <c r="N7" s="155" t="s">
        <v>117</v>
      </c>
      <c r="O7" s="155" t="s">
        <v>118</v>
      </c>
      <c r="P7" s="155" t="s">
        <v>119</v>
      </c>
      <c r="Q7" s="155" t="s">
        <v>120</v>
      </c>
      <c r="R7" s="155" t="s">
        <v>121</v>
      </c>
      <c r="S7" s="155" t="s">
        <v>122</v>
      </c>
      <c r="T7" s="155" t="s">
        <v>123</v>
      </c>
      <c r="U7" s="143" t="s">
        <v>124</v>
      </c>
    </row>
    <row r="8" spans="1:27" x14ac:dyDescent="0.2">
      <c r="A8" s="156" t="s">
        <v>125</v>
      </c>
      <c r="B8" s="157" t="s">
        <v>55</v>
      </c>
      <c r="C8" s="158" t="s">
        <v>56</v>
      </c>
      <c r="D8" s="142"/>
      <c r="E8" s="159"/>
      <c r="F8" s="160"/>
      <c r="G8" s="160">
        <f>SUM(G9:G19)</f>
        <v>0</v>
      </c>
      <c r="H8" s="160"/>
      <c r="I8" s="160">
        <f>SUM(I9:I19)</f>
        <v>0</v>
      </c>
      <c r="J8" s="160"/>
      <c r="K8" s="160">
        <f>SUM(K9:K19)</f>
        <v>15350.1</v>
      </c>
      <c r="L8" s="160"/>
      <c r="M8" s="160">
        <f>SUM(M9:M19)</f>
        <v>0</v>
      </c>
      <c r="N8" s="142"/>
      <c r="O8" s="142">
        <f>SUM(O9:O19)</f>
        <v>0</v>
      </c>
      <c r="P8" s="142"/>
      <c r="Q8" s="142">
        <f>SUM(Q9:Q19)</f>
        <v>0</v>
      </c>
      <c r="R8" s="142"/>
      <c r="S8" s="142"/>
      <c r="T8" s="156"/>
      <c r="U8" s="142">
        <f>SUM(U9:U19)</f>
        <v>28.09</v>
      </c>
    </row>
    <row r="9" spans="1:27" ht="22.5" outlineLevel="1" x14ac:dyDescent="0.2">
      <c r="A9" s="138">
        <v>1</v>
      </c>
      <c r="B9" s="138" t="s">
        <v>126</v>
      </c>
      <c r="C9" s="167" t="s">
        <v>127</v>
      </c>
      <c r="D9" s="144" t="s">
        <v>128</v>
      </c>
      <c r="E9" s="149">
        <v>3.4127999999999998</v>
      </c>
      <c r="F9" s="152"/>
      <c r="G9" s="152">
        <f>E9*F9</f>
        <v>0</v>
      </c>
      <c r="H9" s="152">
        <v>0</v>
      </c>
      <c r="I9" s="152">
        <f>ROUND(E9*H9,2)</f>
        <v>0</v>
      </c>
      <c r="J9" s="152">
        <v>2580</v>
      </c>
      <c r="K9" s="152">
        <f>ROUND(E9*J9,2)</f>
        <v>8805.02</v>
      </c>
      <c r="L9" s="152">
        <v>21</v>
      </c>
      <c r="M9" s="152">
        <f>G9*(1+L9/100)</f>
        <v>0</v>
      </c>
      <c r="N9" s="144">
        <v>0</v>
      </c>
      <c r="O9" s="144">
        <f>ROUND(E9*N9,5)</f>
        <v>0</v>
      </c>
      <c r="P9" s="144">
        <v>0</v>
      </c>
      <c r="Q9" s="144">
        <f>ROUND(E9*P9,5)</f>
        <v>0</v>
      </c>
      <c r="R9" s="144"/>
      <c r="S9" s="144"/>
      <c r="T9" s="145">
        <v>6.298</v>
      </c>
      <c r="U9" s="144">
        <f>ROUND(E9*T9,2)</f>
        <v>21.49</v>
      </c>
      <c r="V9" s="137"/>
      <c r="W9" s="137"/>
      <c r="X9" s="137"/>
      <c r="Y9" s="137"/>
      <c r="Z9" s="137"/>
      <c r="AA9" s="137"/>
    </row>
    <row r="10" spans="1:27" ht="33.75" outlineLevel="1" x14ac:dyDescent="0.2">
      <c r="A10" s="138"/>
      <c r="B10" s="138"/>
      <c r="C10" s="168" t="s">
        <v>129</v>
      </c>
      <c r="D10" s="146"/>
      <c r="E10" s="150">
        <v>3.4127999999999998</v>
      </c>
      <c r="F10" s="152"/>
      <c r="G10" s="152"/>
      <c r="H10" s="152"/>
      <c r="I10" s="152"/>
      <c r="J10" s="152"/>
      <c r="K10" s="152"/>
      <c r="L10" s="152"/>
      <c r="M10" s="152"/>
      <c r="N10" s="144"/>
      <c r="O10" s="144"/>
      <c r="P10" s="144"/>
      <c r="Q10" s="144"/>
      <c r="R10" s="144"/>
      <c r="S10" s="144"/>
      <c r="T10" s="145"/>
      <c r="U10" s="144"/>
      <c r="V10" s="137"/>
      <c r="W10" s="137"/>
      <c r="X10" s="137"/>
      <c r="Y10" s="137"/>
      <c r="Z10" s="137"/>
      <c r="AA10" s="137"/>
    </row>
    <row r="11" spans="1:27" ht="22.5" outlineLevel="1" x14ac:dyDescent="0.2">
      <c r="A11" s="138">
        <v>2</v>
      </c>
      <c r="B11" s="138" t="s">
        <v>130</v>
      </c>
      <c r="C11" s="167" t="s">
        <v>131</v>
      </c>
      <c r="D11" s="144" t="s">
        <v>128</v>
      </c>
      <c r="E11" s="149">
        <v>3.4127999999999998</v>
      </c>
      <c r="F11" s="152"/>
      <c r="G11" s="152">
        <f t="shared" ref="G11:G13" si="0">E11*F11</f>
        <v>0</v>
      </c>
      <c r="H11" s="152">
        <v>0</v>
      </c>
      <c r="I11" s="152">
        <f>ROUND(E11*H11,2)</f>
        <v>0</v>
      </c>
      <c r="J11" s="152">
        <v>287.5</v>
      </c>
      <c r="K11" s="152">
        <f>ROUND(E11*J11,2)</f>
        <v>981.18</v>
      </c>
      <c r="L11" s="152">
        <v>21</v>
      </c>
      <c r="M11" s="152">
        <f>G11*(1+L11/100)</f>
        <v>0</v>
      </c>
      <c r="N11" s="144">
        <v>0</v>
      </c>
      <c r="O11" s="144">
        <f>ROUND(E11*N11,5)</f>
        <v>0</v>
      </c>
      <c r="P11" s="144">
        <v>0</v>
      </c>
      <c r="Q11" s="144">
        <f>ROUND(E11*P11,5)</f>
        <v>0</v>
      </c>
      <c r="R11" s="144"/>
      <c r="S11" s="144"/>
      <c r="T11" s="145">
        <v>0.66800000000000004</v>
      </c>
      <c r="U11" s="144">
        <f>ROUND(E11*T11,2)</f>
        <v>2.2799999999999998</v>
      </c>
      <c r="V11" s="137"/>
      <c r="W11" s="137"/>
      <c r="X11" s="137"/>
      <c r="Y11" s="137"/>
      <c r="Z11" s="137"/>
      <c r="AA11" s="137"/>
    </row>
    <row r="12" spans="1:27" outlineLevel="1" x14ac:dyDescent="0.2">
      <c r="A12" s="138">
        <v>3</v>
      </c>
      <c r="B12" s="138" t="s">
        <v>132</v>
      </c>
      <c r="C12" s="167" t="s">
        <v>133</v>
      </c>
      <c r="D12" s="144" t="s">
        <v>128</v>
      </c>
      <c r="E12" s="149">
        <v>3.4127999999999998</v>
      </c>
      <c r="F12" s="152"/>
      <c r="G12" s="152">
        <f t="shared" si="0"/>
        <v>0</v>
      </c>
      <c r="H12" s="152">
        <v>0</v>
      </c>
      <c r="I12" s="152">
        <f>ROUND(E12*H12,2)</f>
        <v>0</v>
      </c>
      <c r="J12" s="152">
        <v>254.5</v>
      </c>
      <c r="K12" s="152">
        <f>ROUND(E12*J12,2)</f>
        <v>868.56</v>
      </c>
      <c r="L12" s="152">
        <v>21</v>
      </c>
      <c r="M12" s="152">
        <f>G12*(1+L12/100)</f>
        <v>0</v>
      </c>
      <c r="N12" s="144">
        <v>0</v>
      </c>
      <c r="O12" s="144">
        <f>ROUND(E12*N12,5)</f>
        <v>0</v>
      </c>
      <c r="P12" s="144">
        <v>0</v>
      </c>
      <c r="Q12" s="144">
        <f>ROUND(E12*P12,5)</f>
        <v>0</v>
      </c>
      <c r="R12" s="144"/>
      <c r="S12" s="144"/>
      <c r="T12" s="145">
        <v>0.59099999999999997</v>
      </c>
      <c r="U12" s="144">
        <f>ROUND(E12*T12,2)</f>
        <v>2.02</v>
      </c>
      <c r="V12" s="137"/>
      <c r="W12" s="137"/>
      <c r="X12" s="137"/>
      <c r="Y12" s="137"/>
      <c r="Z12" s="137"/>
      <c r="AA12" s="137"/>
    </row>
    <row r="13" spans="1:27" ht="22.5" outlineLevel="1" x14ac:dyDescent="0.2">
      <c r="A13" s="138">
        <v>4</v>
      </c>
      <c r="B13" s="138" t="s">
        <v>134</v>
      </c>
      <c r="C13" s="167" t="s">
        <v>135</v>
      </c>
      <c r="D13" s="144" t="s">
        <v>128</v>
      </c>
      <c r="E13" s="149">
        <v>3.4127999999999998</v>
      </c>
      <c r="F13" s="152"/>
      <c r="G13" s="152">
        <f t="shared" si="0"/>
        <v>0</v>
      </c>
      <c r="H13" s="152">
        <v>0</v>
      </c>
      <c r="I13" s="152">
        <f>ROUND(E13*H13,2)</f>
        <v>0</v>
      </c>
      <c r="J13" s="152">
        <v>308</v>
      </c>
      <c r="K13" s="152">
        <f>ROUND(E13*J13,2)</f>
        <v>1051.1400000000001</v>
      </c>
      <c r="L13" s="152">
        <v>21</v>
      </c>
      <c r="M13" s="152">
        <f>G13*(1+L13/100)</f>
        <v>0</v>
      </c>
      <c r="N13" s="144">
        <v>0</v>
      </c>
      <c r="O13" s="144">
        <f>ROUND(E13*N13,5)</f>
        <v>0</v>
      </c>
      <c r="P13" s="144">
        <v>0</v>
      </c>
      <c r="Q13" s="144">
        <f>ROUND(E13*P13,5)</f>
        <v>0</v>
      </c>
      <c r="R13" s="144"/>
      <c r="S13" s="144"/>
      <c r="T13" s="145">
        <v>0.65200000000000002</v>
      </c>
      <c r="U13" s="144">
        <f>ROUND(E13*T13,2)</f>
        <v>2.23</v>
      </c>
      <c r="V13" s="137"/>
      <c r="W13" s="137"/>
      <c r="X13" s="137"/>
      <c r="Y13" s="137"/>
      <c r="Z13" s="137"/>
      <c r="AA13" s="137"/>
    </row>
    <row r="14" spans="1:27" outlineLevel="1" x14ac:dyDescent="0.2">
      <c r="A14" s="138"/>
      <c r="B14" s="138"/>
      <c r="C14" s="168" t="s">
        <v>136</v>
      </c>
      <c r="D14" s="146"/>
      <c r="E14" s="150">
        <v>3.4127999999999998</v>
      </c>
      <c r="F14" s="152"/>
      <c r="G14" s="152"/>
      <c r="H14" s="152"/>
      <c r="I14" s="152"/>
      <c r="J14" s="152"/>
      <c r="K14" s="152"/>
      <c r="L14" s="152"/>
      <c r="M14" s="152"/>
      <c r="N14" s="144"/>
      <c r="O14" s="144"/>
      <c r="P14" s="144"/>
      <c r="Q14" s="144"/>
      <c r="R14" s="144"/>
      <c r="S14" s="144"/>
      <c r="T14" s="145"/>
      <c r="U14" s="144"/>
      <c r="V14" s="137"/>
      <c r="W14" s="137"/>
      <c r="X14" s="137"/>
      <c r="Y14" s="137"/>
      <c r="Z14" s="137"/>
      <c r="AA14" s="137"/>
    </row>
    <row r="15" spans="1:27" ht="22.5" outlineLevel="1" x14ac:dyDescent="0.2">
      <c r="A15" s="138">
        <v>5</v>
      </c>
      <c r="B15" s="138" t="s">
        <v>137</v>
      </c>
      <c r="C15" s="167" t="s">
        <v>138</v>
      </c>
      <c r="D15" s="144" t="s">
        <v>128</v>
      </c>
      <c r="E15" s="149">
        <v>3.4127999999999998</v>
      </c>
      <c r="F15" s="152"/>
      <c r="G15" s="152">
        <f>E15*F15</f>
        <v>0</v>
      </c>
      <c r="H15" s="152">
        <v>0</v>
      </c>
      <c r="I15" s="152">
        <f>ROUND(E15*H15,2)</f>
        <v>0</v>
      </c>
      <c r="J15" s="152">
        <v>296.5</v>
      </c>
      <c r="K15" s="152">
        <f>ROUND(E15*J15,2)</f>
        <v>1011.9</v>
      </c>
      <c r="L15" s="152">
        <v>21</v>
      </c>
      <c r="M15" s="152">
        <f>G15*(1+L15/100)</f>
        <v>0</v>
      </c>
      <c r="N15" s="144">
        <v>0</v>
      </c>
      <c r="O15" s="144">
        <f>ROUND(E15*N15,5)</f>
        <v>0</v>
      </c>
      <c r="P15" s="144">
        <v>0</v>
      </c>
      <c r="Q15" s="144">
        <f>ROUND(E15*P15,5)</f>
        <v>0</v>
      </c>
      <c r="R15" s="144"/>
      <c r="S15" s="144"/>
      <c r="T15" s="145">
        <v>1.0999999999999999E-2</v>
      </c>
      <c r="U15" s="144">
        <f>ROUND(E15*T15,2)</f>
        <v>0.04</v>
      </c>
      <c r="V15" s="137"/>
      <c r="W15" s="137"/>
      <c r="X15" s="137"/>
      <c r="Y15" s="137"/>
      <c r="Z15" s="137"/>
      <c r="AA15" s="137"/>
    </row>
    <row r="16" spans="1:27" outlineLevel="1" x14ac:dyDescent="0.2">
      <c r="A16" s="138">
        <v>6</v>
      </c>
      <c r="B16" s="138" t="s">
        <v>139</v>
      </c>
      <c r="C16" s="167" t="s">
        <v>140</v>
      </c>
      <c r="D16" s="144" t="s">
        <v>128</v>
      </c>
      <c r="E16" s="149">
        <v>34.128</v>
      </c>
      <c r="F16" s="152"/>
      <c r="G16" s="152">
        <f>E16*F16</f>
        <v>0</v>
      </c>
      <c r="H16" s="152">
        <v>0</v>
      </c>
      <c r="I16" s="152">
        <f>ROUND(E16*H16,2)</f>
        <v>0</v>
      </c>
      <c r="J16" s="152">
        <v>23.9</v>
      </c>
      <c r="K16" s="152">
        <f>ROUND(E16*J16,2)</f>
        <v>815.66</v>
      </c>
      <c r="L16" s="152">
        <v>21</v>
      </c>
      <c r="M16" s="152">
        <f>G16*(1+L16/100)</f>
        <v>0</v>
      </c>
      <c r="N16" s="144">
        <v>0</v>
      </c>
      <c r="O16" s="144">
        <f>ROUND(E16*N16,5)</f>
        <v>0</v>
      </c>
      <c r="P16" s="144">
        <v>0</v>
      </c>
      <c r="Q16" s="144">
        <f>ROUND(E16*P16,5)</f>
        <v>0</v>
      </c>
      <c r="R16" s="144"/>
      <c r="S16" s="144"/>
      <c r="T16" s="145">
        <v>0</v>
      </c>
      <c r="U16" s="144">
        <f>ROUND(E16*T16,2)</f>
        <v>0</v>
      </c>
      <c r="V16" s="137"/>
      <c r="W16" s="137"/>
      <c r="X16" s="137"/>
      <c r="Y16" s="137"/>
      <c r="Z16" s="137"/>
      <c r="AA16" s="137"/>
    </row>
    <row r="17" spans="1:27" outlineLevel="1" x14ac:dyDescent="0.2">
      <c r="A17" s="138"/>
      <c r="B17" s="138"/>
      <c r="C17" s="168" t="s">
        <v>141</v>
      </c>
      <c r="D17" s="146"/>
      <c r="E17" s="150">
        <v>34.128</v>
      </c>
      <c r="F17" s="152"/>
      <c r="G17" s="152"/>
      <c r="H17" s="152"/>
      <c r="I17" s="152"/>
      <c r="J17" s="152"/>
      <c r="K17" s="152"/>
      <c r="L17" s="152"/>
      <c r="M17" s="152"/>
      <c r="N17" s="144"/>
      <c r="O17" s="144"/>
      <c r="P17" s="144"/>
      <c r="Q17" s="144"/>
      <c r="R17" s="144"/>
      <c r="S17" s="144"/>
      <c r="T17" s="145"/>
      <c r="U17" s="144"/>
      <c r="V17" s="137"/>
      <c r="W17" s="137"/>
      <c r="X17" s="137"/>
      <c r="Y17" s="137"/>
      <c r="Z17" s="137"/>
      <c r="AA17" s="137"/>
    </row>
    <row r="18" spans="1:27" outlineLevel="1" x14ac:dyDescent="0.2">
      <c r="A18" s="138">
        <v>7</v>
      </c>
      <c r="B18" s="138" t="s">
        <v>142</v>
      </c>
      <c r="C18" s="167" t="s">
        <v>143</v>
      </c>
      <c r="D18" s="144" t="s">
        <v>128</v>
      </c>
      <c r="E18" s="149">
        <v>3.4127999999999998</v>
      </c>
      <c r="F18" s="152"/>
      <c r="G18" s="152">
        <f>E18*F18</f>
        <v>0</v>
      </c>
      <c r="H18" s="152">
        <v>0</v>
      </c>
      <c r="I18" s="152">
        <f>ROUND(E18*H18,2)</f>
        <v>0</v>
      </c>
      <c r="J18" s="152">
        <v>19.3</v>
      </c>
      <c r="K18" s="152">
        <f>ROUND(E18*J18,2)</f>
        <v>65.87</v>
      </c>
      <c r="L18" s="152">
        <v>21</v>
      </c>
      <c r="M18" s="152">
        <f>G18*(1+L18/100)</f>
        <v>0</v>
      </c>
      <c r="N18" s="144">
        <v>0</v>
      </c>
      <c r="O18" s="144">
        <f>ROUND(E18*N18,5)</f>
        <v>0</v>
      </c>
      <c r="P18" s="144">
        <v>0</v>
      </c>
      <c r="Q18" s="144">
        <f>ROUND(E18*P18,5)</f>
        <v>0</v>
      </c>
      <c r="R18" s="144"/>
      <c r="S18" s="144"/>
      <c r="T18" s="145">
        <v>8.9999999999999993E-3</v>
      </c>
      <c r="U18" s="144">
        <f>ROUND(E18*T18,2)</f>
        <v>0.03</v>
      </c>
      <c r="V18" s="137"/>
      <c r="W18" s="137"/>
      <c r="X18" s="137"/>
      <c r="Y18" s="137"/>
      <c r="Z18" s="137"/>
      <c r="AA18" s="137"/>
    </row>
    <row r="19" spans="1:27" ht="22.5" outlineLevel="1" x14ac:dyDescent="0.2">
      <c r="A19" s="138">
        <v>8</v>
      </c>
      <c r="B19" s="138" t="s">
        <v>144</v>
      </c>
      <c r="C19" s="167" t="s">
        <v>145</v>
      </c>
      <c r="D19" s="144" t="s">
        <v>128</v>
      </c>
      <c r="E19" s="149">
        <v>3.4127999999999998</v>
      </c>
      <c r="F19" s="152"/>
      <c r="G19" s="152">
        <f t="shared" ref="G19:G21" si="1">E19*F19</f>
        <v>0</v>
      </c>
      <c r="H19" s="152">
        <v>0</v>
      </c>
      <c r="I19" s="152">
        <f>ROUND(E19*H19,2)</f>
        <v>0</v>
      </c>
      <c r="J19" s="152">
        <v>513</v>
      </c>
      <c r="K19" s="152">
        <f>ROUND(E19*J19,2)</f>
        <v>1750.77</v>
      </c>
      <c r="L19" s="152">
        <v>21</v>
      </c>
      <c r="M19" s="152">
        <f>G19*(1+L19/100)</f>
        <v>0</v>
      </c>
      <c r="N19" s="144">
        <v>0</v>
      </c>
      <c r="O19" s="144">
        <f>ROUND(E19*N19,5)</f>
        <v>0</v>
      </c>
      <c r="P19" s="144">
        <v>0</v>
      </c>
      <c r="Q19" s="144">
        <f>ROUND(E19*P19,5)</f>
        <v>0</v>
      </c>
      <c r="R19" s="144"/>
      <c r="S19" s="144"/>
      <c r="T19" s="145">
        <v>0</v>
      </c>
      <c r="U19" s="144">
        <f>ROUND(E19*T19,2)</f>
        <v>0</v>
      </c>
      <c r="V19" s="137"/>
      <c r="W19" s="137"/>
      <c r="X19" s="137"/>
      <c r="Y19" s="137"/>
      <c r="Z19" s="137"/>
      <c r="AA19" s="137"/>
    </row>
    <row r="20" spans="1:27" x14ac:dyDescent="0.2">
      <c r="A20" s="139" t="s">
        <v>125</v>
      </c>
      <c r="B20" s="139" t="s">
        <v>57</v>
      </c>
      <c r="C20" s="169" t="s">
        <v>58</v>
      </c>
      <c r="D20" s="147"/>
      <c r="E20" s="151"/>
      <c r="F20" s="153"/>
      <c r="G20" s="153">
        <f>SUM(G21:G28)</f>
        <v>0</v>
      </c>
      <c r="H20" s="153"/>
      <c r="I20" s="153">
        <f>SUM(I21:I28)</f>
        <v>47831.09</v>
      </c>
      <c r="J20" s="153"/>
      <c r="K20" s="153">
        <f>SUM(K21:K28)</f>
        <v>31942.14</v>
      </c>
      <c r="L20" s="153"/>
      <c r="M20" s="153">
        <f>SUM(M21:M28)</f>
        <v>0</v>
      </c>
      <c r="N20" s="147"/>
      <c r="O20" s="147">
        <f>SUM(O21:O28)</f>
        <v>33.31908</v>
      </c>
      <c r="P20" s="147"/>
      <c r="Q20" s="147">
        <f>SUM(Q21:Q28)</f>
        <v>0</v>
      </c>
      <c r="R20" s="147"/>
      <c r="S20" s="147"/>
      <c r="T20" s="148"/>
      <c r="U20" s="147">
        <f>SUM(U21:U28)</f>
        <v>61.629999999999995</v>
      </c>
    </row>
    <row r="21" spans="1:27" ht="22.5" outlineLevel="1" x14ac:dyDescent="0.2">
      <c r="A21" s="138">
        <v>9</v>
      </c>
      <c r="B21" s="138" t="s">
        <v>146</v>
      </c>
      <c r="C21" s="167" t="s">
        <v>147</v>
      </c>
      <c r="D21" s="144" t="s">
        <v>148</v>
      </c>
      <c r="E21" s="149">
        <v>55.472000000000001</v>
      </c>
      <c r="F21" s="152"/>
      <c r="G21" s="152">
        <f t="shared" si="1"/>
        <v>0</v>
      </c>
      <c r="H21" s="152">
        <v>528.95000000000005</v>
      </c>
      <c r="I21" s="152">
        <f>ROUND(E21*H21,2)</f>
        <v>29341.91</v>
      </c>
      <c r="J21" s="152">
        <v>361.04999999999995</v>
      </c>
      <c r="K21" s="152">
        <f>ROUND(E21*J21,2)</f>
        <v>20028.169999999998</v>
      </c>
      <c r="L21" s="152">
        <v>21</v>
      </c>
      <c r="M21" s="152">
        <f>G21*(1+L21/100)</f>
        <v>0</v>
      </c>
      <c r="N21" s="144">
        <v>3.6999999999999999E-4</v>
      </c>
      <c r="O21" s="144">
        <f>ROUND(E21*N21,5)</f>
        <v>2.052E-2</v>
      </c>
      <c r="P21" s="144">
        <v>0</v>
      </c>
      <c r="Q21" s="144">
        <f>ROUND(E21*P21,5)</f>
        <v>0</v>
      </c>
      <c r="R21" s="144"/>
      <c r="S21" s="144"/>
      <c r="T21" s="145">
        <v>0.75</v>
      </c>
      <c r="U21" s="144">
        <f>ROUND(E21*T21,2)</f>
        <v>41.6</v>
      </c>
      <c r="V21" s="137"/>
      <c r="W21" s="137"/>
      <c r="X21" s="137"/>
      <c r="Y21" s="137"/>
      <c r="Z21" s="137"/>
      <c r="AA21" s="137"/>
    </row>
    <row r="22" spans="1:27" ht="33.75" outlineLevel="1" x14ac:dyDescent="0.2">
      <c r="A22" s="138"/>
      <c r="B22" s="138"/>
      <c r="C22" s="168" t="s">
        <v>149</v>
      </c>
      <c r="D22" s="146"/>
      <c r="E22" s="150">
        <v>34.271999999999998</v>
      </c>
      <c r="F22" s="152"/>
      <c r="G22" s="152"/>
      <c r="H22" s="152"/>
      <c r="I22" s="152"/>
      <c r="J22" s="152"/>
      <c r="K22" s="152"/>
      <c r="L22" s="152"/>
      <c r="M22" s="152"/>
      <c r="N22" s="144"/>
      <c r="O22" s="144"/>
      <c r="P22" s="144"/>
      <c r="Q22" s="144"/>
      <c r="R22" s="144"/>
      <c r="S22" s="144"/>
      <c r="T22" s="145"/>
      <c r="U22" s="144"/>
      <c r="V22" s="137"/>
      <c r="W22" s="137"/>
      <c r="X22" s="137"/>
      <c r="Y22" s="137"/>
      <c r="Z22" s="137"/>
      <c r="AA22" s="137"/>
    </row>
    <row r="23" spans="1:27" outlineLevel="1" x14ac:dyDescent="0.2">
      <c r="A23" s="138"/>
      <c r="B23" s="138"/>
      <c r="C23" s="168" t="s">
        <v>150</v>
      </c>
      <c r="D23" s="146"/>
      <c r="E23" s="150">
        <v>2.7</v>
      </c>
      <c r="F23" s="152"/>
      <c r="G23" s="152"/>
      <c r="H23" s="152"/>
      <c r="I23" s="152"/>
      <c r="J23" s="152"/>
      <c r="K23" s="152"/>
      <c r="L23" s="152"/>
      <c r="M23" s="152"/>
      <c r="N23" s="144"/>
      <c r="O23" s="144"/>
      <c r="P23" s="144"/>
      <c r="Q23" s="144"/>
      <c r="R23" s="144"/>
      <c r="S23" s="144"/>
      <c r="T23" s="145"/>
      <c r="U23" s="144"/>
      <c r="V23" s="137"/>
      <c r="W23" s="137"/>
      <c r="X23" s="137"/>
      <c r="Y23" s="137"/>
      <c r="Z23" s="137"/>
      <c r="AA23" s="137"/>
    </row>
    <row r="24" spans="1:27" ht="33.75" outlineLevel="1" x14ac:dyDescent="0.2">
      <c r="A24" s="138"/>
      <c r="B24" s="138"/>
      <c r="C24" s="168" t="s">
        <v>151</v>
      </c>
      <c r="D24" s="146"/>
      <c r="E24" s="150">
        <v>18.5</v>
      </c>
      <c r="F24" s="152"/>
      <c r="G24" s="152"/>
      <c r="H24" s="152"/>
      <c r="I24" s="152"/>
      <c r="J24" s="152"/>
      <c r="K24" s="152"/>
      <c r="L24" s="152"/>
      <c r="M24" s="152"/>
      <c r="N24" s="144"/>
      <c r="O24" s="144"/>
      <c r="P24" s="144"/>
      <c r="Q24" s="144"/>
      <c r="R24" s="144"/>
      <c r="S24" s="144"/>
      <c r="T24" s="145"/>
      <c r="U24" s="144"/>
      <c r="V24" s="137"/>
      <c r="W24" s="137"/>
      <c r="X24" s="137"/>
      <c r="Y24" s="137"/>
      <c r="Z24" s="137"/>
      <c r="AA24" s="137"/>
    </row>
    <row r="25" spans="1:27" outlineLevel="1" x14ac:dyDescent="0.2">
      <c r="A25" s="138">
        <v>10</v>
      </c>
      <c r="B25" s="138" t="s">
        <v>152</v>
      </c>
      <c r="C25" s="167" t="s">
        <v>153</v>
      </c>
      <c r="D25" s="144" t="s">
        <v>128</v>
      </c>
      <c r="E25" s="149">
        <v>15.416</v>
      </c>
      <c r="F25" s="152"/>
      <c r="G25" s="152">
        <f t="shared" ref="G25" si="2">E25*F25</f>
        <v>0</v>
      </c>
      <c r="H25" s="152">
        <v>1199.3499999999999</v>
      </c>
      <c r="I25" s="152">
        <f>ROUND(E25*H25,2)</f>
        <v>18489.18</v>
      </c>
      <c r="J25" s="152">
        <v>593.65000000000009</v>
      </c>
      <c r="K25" s="152">
        <f>ROUND(E25*J25,2)</f>
        <v>9151.7099999999991</v>
      </c>
      <c r="L25" s="152">
        <v>21</v>
      </c>
      <c r="M25" s="152">
        <f>G25*(1+L25/100)</f>
        <v>0</v>
      </c>
      <c r="N25" s="144">
        <v>2.16</v>
      </c>
      <c r="O25" s="144">
        <f>ROUND(E25*N25,5)</f>
        <v>33.298560000000002</v>
      </c>
      <c r="P25" s="144">
        <v>0</v>
      </c>
      <c r="Q25" s="144">
        <f>ROUND(E25*P25,5)</f>
        <v>0</v>
      </c>
      <c r="R25" s="144"/>
      <c r="S25" s="144"/>
      <c r="T25" s="145">
        <v>1.085</v>
      </c>
      <c r="U25" s="144">
        <f>ROUND(E25*T25,2)</f>
        <v>16.73</v>
      </c>
      <c r="V25" s="137"/>
      <c r="W25" s="137"/>
      <c r="X25" s="137"/>
      <c r="Y25" s="137"/>
      <c r="Z25" s="137"/>
      <c r="AA25" s="137"/>
    </row>
    <row r="26" spans="1:27" ht="22.5" outlineLevel="1" x14ac:dyDescent="0.2">
      <c r="A26" s="138"/>
      <c r="B26" s="138"/>
      <c r="C26" s="168" t="s">
        <v>154</v>
      </c>
      <c r="D26" s="146"/>
      <c r="E26" s="150">
        <v>15.416</v>
      </c>
      <c r="F26" s="152"/>
      <c r="G26" s="152"/>
      <c r="H26" s="152"/>
      <c r="I26" s="152"/>
      <c r="J26" s="152"/>
      <c r="K26" s="152"/>
      <c r="L26" s="152"/>
      <c r="M26" s="152"/>
      <c r="N26" s="144"/>
      <c r="O26" s="144"/>
      <c r="P26" s="144"/>
      <c r="Q26" s="144"/>
      <c r="R26" s="144"/>
      <c r="S26" s="144"/>
      <c r="T26" s="145"/>
      <c r="U26" s="144"/>
      <c r="V26" s="137"/>
      <c r="W26" s="137"/>
      <c r="X26" s="137"/>
      <c r="Y26" s="137"/>
      <c r="Z26" s="137"/>
      <c r="AA26" s="137"/>
    </row>
    <row r="27" spans="1:27" ht="22.5" outlineLevel="1" x14ac:dyDescent="0.2">
      <c r="A27" s="138">
        <v>11</v>
      </c>
      <c r="B27" s="138" t="s">
        <v>155</v>
      </c>
      <c r="C27" s="167" t="s">
        <v>156</v>
      </c>
      <c r="D27" s="144" t="s">
        <v>157</v>
      </c>
      <c r="E27" s="149">
        <v>22.01</v>
      </c>
      <c r="F27" s="152"/>
      <c r="G27" s="152">
        <f t="shared" ref="G27" si="3">E27*F27</f>
        <v>0</v>
      </c>
      <c r="H27" s="152">
        <v>0</v>
      </c>
      <c r="I27" s="152">
        <f>ROUND(E27*H27,2)</f>
        <v>0</v>
      </c>
      <c r="J27" s="152">
        <v>125.5</v>
      </c>
      <c r="K27" s="152">
        <f>ROUND(E27*J27,2)</f>
        <v>2762.26</v>
      </c>
      <c r="L27" s="152">
        <v>21</v>
      </c>
      <c r="M27" s="152">
        <f>G27*(1+L27/100)</f>
        <v>0</v>
      </c>
      <c r="N27" s="144">
        <v>0</v>
      </c>
      <c r="O27" s="144">
        <f>ROUND(E27*N27,5)</f>
        <v>0</v>
      </c>
      <c r="P27" s="144">
        <v>0</v>
      </c>
      <c r="Q27" s="144">
        <f>ROUND(E27*P27,5)</f>
        <v>0</v>
      </c>
      <c r="R27" s="144"/>
      <c r="S27" s="144"/>
      <c r="T27" s="145">
        <v>0.15</v>
      </c>
      <c r="U27" s="144">
        <f>ROUND(E27*T27,2)</f>
        <v>3.3</v>
      </c>
      <c r="V27" s="137"/>
      <c r="W27" s="137"/>
      <c r="X27" s="137"/>
      <c r="Y27" s="137"/>
      <c r="Z27" s="137"/>
      <c r="AA27" s="137"/>
    </row>
    <row r="28" spans="1:27" ht="33.75" outlineLevel="1" x14ac:dyDescent="0.2">
      <c r="A28" s="138"/>
      <c r="B28" s="138"/>
      <c r="C28" s="168" t="s">
        <v>158</v>
      </c>
      <c r="D28" s="146"/>
      <c r="E28" s="150">
        <v>22.01</v>
      </c>
      <c r="F28" s="152"/>
      <c r="G28" s="152"/>
      <c r="H28" s="152"/>
      <c r="I28" s="152"/>
      <c r="J28" s="152"/>
      <c r="K28" s="152"/>
      <c r="L28" s="152"/>
      <c r="M28" s="152"/>
      <c r="N28" s="144"/>
      <c r="O28" s="144"/>
      <c r="P28" s="144"/>
      <c r="Q28" s="144"/>
      <c r="R28" s="144"/>
      <c r="S28" s="144"/>
      <c r="T28" s="145"/>
      <c r="U28" s="144"/>
      <c r="V28" s="137"/>
      <c r="W28" s="137"/>
      <c r="X28" s="137"/>
      <c r="Y28" s="137"/>
      <c r="Z28" s="137"/>
      <c r="AA28" s="137"/>
    </row>
    <row r="29" spans="1:27" x14ac:dyDescent="0.2">
      <c r="A29" s="139" t="s">
        <v>125</v>
      </c>
      <c r="B29" s="139" t="s">
        <v>59</v>
      </c>
      <c r="C29" s="169" t="s">
        <v>60</v>
      </c>
      <c r="D29" s="147"/>
      <c r="E29" s="151"/>
      <c r="F29" s="153"/>
      <c r="G29" s="153">
        <f>SUM(G30:G46)</f>
        <v>0</v>
      </c>
      <c r="H29" s="153"/>
      <c r="I29" s="153">
        <f>SUM(I30:I46)</f>
        <v>20470.7</v>
      </c>
      <c r="J29" s="153"/>
      <c r="K29" s="153">
        <f>SUM(K30:K46)</f>
        <v>70191.909999999989</v>
      </c>
      <c r="L29" s="153"/>
      <c r="M29" s="153">
        <f>SUM(M30:M46)</f>
        <v>0</v>
      </c>
      <c r="N29" s="147"/>
      <c r="O29" s="147">
        <f>SUM(O30:O46)</f>
        <v>2.2375800000000003</v>
      </c>
      <c r="P29" s="147"/>
      <c r="Q29" s="147">
        <f>SUM(Q30:Q46)</f>
        <v>0</v>
      </c>
      <c r="R29" s="147"/>
      <c r="S29" s="147"/>
      <c r="T29" s="148"/>
      <c r="U29" s="147">
        <f>SUM(U30:U46)</f>
        <v>32.700000000000003</v>
      </c>
    </row>
    <row r="30" spans="1:27" outlineLevel="1" x14ac:dyDescent="0.2">
      <c r="A30" s="138">
        <v>12</v>
      </c>
      <c r="B30" s="138" t="s">
        <v>159</v>
      </c>
      <c r="C30" s="167" t="s">
        <v>160</v>
      </c>
      <c r="D30" s="144" t="s">
        <v>157</v>
      </c>
      <c r="E30" s="149">
        <v>7.5525000000000002</v>
      </c>
      <c r="F30" s="152"/>
      <c r="G30" s="152">
        <f t="shared" ref="G30" si="4">E30*F30</f>
        <v>0</v>
      </c>
      <c r="H30" s="152">
        <v>649.04</v>
      </c>
      <c r="I30" s="152">
        <f>ROUND(E30*H30,2)</f>
        <v>4901.87</v>
      </c>
      <c r="J30" s="152">
        <v>272.96000000000004</v>
      </c>
      <c r="K30" s="152">
        <f>ROUND(E30*J30,2)</f>
        <v>2061.5300000000002</v>
      </c>
      <c r="L30" s="152">
        <v>21</v>
      </c>
      <c r="M30" s="152">
        <f>G30*(1+L30/100)</f>
        <v>0</v>
      </c>
      <c r="N30" s="144">
        <v>7.4709999999999999E-2</v>
      </c>
      <c r="O30" s="144">
        <f>ROUND(E30*N30,5)</f>
        <v>0.56425000000000003</v>
      </c>
      <c r="P30" s="144">
        <v>0</v>
      </c>
      <c r="Q30" s="144">
        <f>ROUND(E30*P30,5)</f>
        <v>0</v>
      </c>
      <c r="R30" s="144"/>
      <c r="S30" s="144"/>
      <c r="T30" s="145">
        <v>0.52915000000000001</v>
      </c>
      <c r="U30" s="144">
        <f>ROUND(E30*T30,2)</f>
        <v>4</v>
      </c>
      <c r="V30" s="137"/>
      <c r="W30" s="137"/>
      <c r="X30" s="137"/>
      <c r="Y30" s="137"/>
      <c r="Z30" s="137"/>
      <c r="AA30" s="137"/>
    </row>
    <row r="31" spans="1:27" outlineLevel="1" x14ac:dyDescent="0.2">
      <c r="A31" s="138"/>
      <c r="B31" s="138"/>
      <c r="C31" s="168" t="s">
        <v>161</v>
      </c>
      <c r="D31" s="146"/>
      <c r="E31" s="150">
        <v>7.5525000000000002</v>
      </c>
      <c r="F31" s="152"/>
      <c r="G31" s="152"/>
      <c r="H31" s="152"/>
      <c r="I31" s="152"/>
      <c r="J31" s="152"/>
      <c r="K31" s="152"/>
      <c r="L31" s="152"/>
      <c r="M31" s="152"/>
      <c r="N31" s="144"/>
      <c r="O31" s="144"/>
      <c r="P31" s="144"/>
      <c r="Q31" s="144"/>
      <c r="R31" s="144"/>
      <c r="S31" s="144"/>
      <c r="T31" s="145"/>
      <c r="U31" s="144"/>
      <c r="V31" s="137"/>
      <c r="W31" s="137"/>
      <c r="X31" s="137"/>
      <c r="Y31" s="137"/>
      <c r="Z31" s="137"/>
      <c r="AA31" s="137"/>
    </row>
    <row r="32" spans="1:27" ht="22.5" outlineLevel="1" x14ac:dyDescent="0.2">
      <c r="A32" s="138">
        <v>13</v>
      </c>
      <c r="B32" s="138" t="s">
        <v>162</v>
      </c>
      <c r="C32" s="167" t="s">
        <v>163</v>
      </c>
      <c r="D32" s="144" t="s">
        <v>157</v>
      </c>
      <c r="E32" s="149">
        <v>15.17</v>
      </c>
      <c r="F32" s="152"/>
      <c r="G32" s="152">
        <f t="shared" ref="G32" si="5">E32*F32</f>
        <v>0</v>
      </c>
      <c r="H32" s="152">
        <v>0</v>
      </c>
      <c r="I32" s="152">
        <f>ROUND(E32*H32,2)</f>
        <v>0</v>
      </c>
      <c r="J32" s="152">
        <v>3500</v>
      </c>
      <c r="K32" s="152">
        <f>ROUND(E32*J32,2)</f>
        <v>53095</v>
      </c>
      <c r="L32" s="152">
        <v>21</v>
      </c>
      <c r="M32" s="152">
        <f>G32*(1+L32/100)</f>
        <v>0</v>
      </c>
      <c r="N32" s="144">
        <v>0.01</v>
      </c>
      <c r="O32" s="144">
        <f>ROUND(E32*N32,5)</f>
        <v>0.1517</v>
      </c>
      <c r="P32" s="144">
        <v>0</v>
      </c>
      <c r="Q32" s="144">
        <f>ROUND(E32*P32,5)</f>
        <v>0</v>
      </c>
      <c r="R32" s="144"/>
      <c r="S32" s="144"/>
      <c r="T32" s="145">
        <v>0</v>
      </c>
      <c r="U32" s="144">
        <f>ROUND(E32*T32,2)</f>
        <v>0</v>
      </c>
      <c r="V32" s="137"/>
      <c r="W32" s="137"/>
      <c r="X32" s="137"/>
      <c r="Y32" s="137"/>
      <c r="Z32" s="137"/>
      <c r="AA32" s="137"/>
    </row>
    <row r="33" spans="1:27" outlineLevel="1" x14ac:dyDescent="0.2">
      <c r="A33" s="138"/>
      <c r="B33" s="138"/>
      <c r="C33" s="168" t="s">
        <v>164</v>
      </c>
      <c r="D33" s="146"/>
      <c r="E33" s="150">
        <v>15.17</v>
      </c>
      <c r="F33" s="152"/>
      <c r="G33" s="152"/>
      <c r="H33" s="152"/>
      <c r="I33" s="152"/>
      <c r="J33" s="152"/>
      <c r="K33" s="152"/>
      <c r="L33" s="152"/>
      <c r="M33" s="152"/>
      <c r="N33" s="144"/>
      <c r="O33" s="144"/>
      <c r="P33" s="144"/>
      <c r="Q33" s="144"/>
      <c r="R33" s="144"/>
      <c r="S33" s="144"/>
      <c r="T33" s="145"/>
      <c r="U33" s="144"/>
      <c r="V33" s="137"/>
      <c r="W33" s="137"/>
      <c r="X33" s="137"/>
      <c r="Y33" s="137"/>
      <c r="Z33" s="137"/>
      <c r="AA33" s="137"/>
    </row>
    <row r="34" spans="1:27" ht="22.5" outlineLevel="1" x14ac:dyDescent="0.2">
      <c r="A34" s="138">
        <v>14</v>
      </c>
      <c r="B34" s="138" t="s">
        <v>165</v>
      </c>
      <c r="C34" s="167" t="s">
        <v>166</v>
      </c>
      <c r="D34" s="144" t="s">
        <v>148</v>
      </c>
      <c r="E34" s="149">
        <v>12</v>
      </c>
      <c r="F34" s="152"/>
      <c r="G34" s="152">
        <f t="shared" ref="G34" si="6">E34*F34</f>
        <v>0</v>
      </c>
      <c r="H34" s="152">
        <v>33.369999999999997</v>
      </c>
      <c r="I34" s="152">
        <f>ROUND(E34*H34,2)</f>
        <v>400.44</v>
      </c>
      <c r="J34" s="152">
        <v>117.13</v>
      </c>
      <c r="K34" s="152">
        <f>ROUND(E34*J34,2)</f>
        <v>1405.56</v>
      </c>
      <c r="L34" s="152">
        <v>21</v>
      </c>
      <c r="M34" s="152">
        <f>G34*(1+L34/100)</f>
        <v>0</v>
      </c>
      <c r="N34" s="144">
        <v>1.0200000000000001E-3</v>
      </c>
      <c r="O34" s="144">
        <f>ROUND(E34*N34,5)</f>
        <v>1.2239999999999999E-2</v>
      </c>
      <c r="P34" s="144">
        <v>0</v>
      </c>
      <c r="Q34" s="144">
        <f>ROUND(E34*P34,5)</f>
        <v>0</v>
      </c>
      <c r="R34" s="144"/>
      <c r="S34" s="144"/>
      <c r="T34" s="145">
        <v>0.223</v>
      </c>
      <c r="U34" s="144">
        <f>ROUND(E34*T34,2)</f>
        <v>2.68</v>
      </c>
      <c r="V34" s="137"/>
      <c r="W34" s="137"/>
      <c r="X34" s="137"/>
      <c r="Y34" s="137"/>
      <c r="Z34" s="137"/>
      <c r="AA34" s="137"/>
    </row>
    <row r="35" spans="1:27" outlineLevel="1" x14ac:dyDescent="0.2">
      <c r="A35" s="138"/>
      <c r="B35" s="138"/>
      <c r="C35" s="168" t="s">
        <v>167</v>
      </c>
      <c r="D35" s="146"/>
      <c r="E35" s="150">
        <v>12</v>
      </c>
      <c r="F35" s="152"/>
      <c r="G35" s="152"/>
      <c r="H35" s="152"/>
      <c r="I35" s="152"/>
      <c r="J35" s="152"/>
      <c r="K35" s="152"/>
      <c r="L35" s="152"/>
      <c r="M35" s="152"/>
      <c r="N35" s="144"/>
      <c r="O35" s="144"/>
      <c r="P35" s="144"/>
      <c r="Q35" s="144"/>
      <c r="R35" s="144"/>
      <c r="S35" s="144"/>
      <c r="T35" s="145"/>
      <c r="U35" s="144"/>
      <c r="V35" s="137"/>
      <c r="W35" s="137"/>
      <c r="X35" s="137"/>
      <c r="Y35" s="137"/>
      <c r="Z35" s="137"/>
      <c r="AA35" s="137"/>
    </row>
    <row r="36" spans="1:27" ht="22.5" outlineLevel="1" x14ac:dyDescent="0.2">
      <c r="A36" s="138">
        <v>15</v>
      </c>
      <c r="B36" s="138" t="s">
        <v>168</v>
      </c>
      <c r="C36" s="167" t="s">
        <v>169</v>
      </c>
      <c r="D36" s="144" t="s">
        <v>157</v>
      </c>
      <c r="E36" s="149">
        <v>1.4183680000000001</v>
      </c>
      <c r="F36" s="152"/>
      <c r="G36" s="152">
        <f t="shared" ref="G36" si="7">E36*F36</f>
        <v>0</v>
      </c>
      <c r="H36" s="152">
        <v>945.03</v>
      </c>
      <c r="I36" s="152">
        <f>ROUND(E36*H36,2)</f>
        <v>1340.4</v>
      </c>
      <c r="J36" s="152">
        <v>523.97</v>
      </c>
      <c r="K36" s="152">
        <f>ROUND(E36*J36,2)</f>
        <v>743.18</v>
      </c>
      <c r="L36" s="152">
        <v>21</v>
      </c>
      <c r="M36" s="152">
        <f>G36*(1+L36/100)</f>
        <v>0</v>
      </c>
      <c r="N36" s="144">
        <v>0.23976</v>
      </c>
      <c r="O36" s="144">
        <f>ROUND(E36*N36,5)</f>
        <v>0.34006999999999998</v>
      </c>
      <c r="P36" s="144">
        <v>0</v>
      </c>
      <c r="Q36" s="144">
        <f>ROUND(E36*P36,5)</f>
        <v>0</v>
      </c>
      <c r="R36" s="144"/>
      <c r="S36" s="144"/>
      <c r="T36" s="145">
        <v>1.0329999999999999</v>
      </c>
      <c r="U36" s="144">
        <f>ROUND(E36*T36,2)</f>
        <v>1.47</v>
      </c>
      <c r="V36" s="137"/>
      <c r="W36" s="137"/>
      <c r="X36" s="137"/>
      <c r="Y36" s="137"/>
      <c r="Z36" s="137"/>
      <c r="AA36" s="137"/>
    </row>
    <row r="37" spans="1:27" outlineLevel="1" x14ac:dyDescent="0.2">
      <c r="A37" s="138"/>
      <c r="B37" s="138"/>
      <c r="C37" s="168" t="s">
        <v>170</v>
      </c>
      <c r="D37" s="146"/>
      <c r="E37" s="150">
        <v>0.84</v>
      </c>
      <c r="F37" s="152"/>
      <c r="G37" s="152"/>
      <c r="H37" s="152"/>
      <c r="I37" s="152"/>
      <c r="J37" s="152"/>
      <c r="K37" s="152"/>
      <c r="L37" s="152"/>
      <c r="M37" s="152"/>
      <c r="N37" s="144"/>
      <c r="O37" s="144"/>
      <c r="P37" s="144"/>
      <c r="Q37" s="144"/>
      <c r="R37" s="144"/>
      <c r="S37" s="144"/>
      <c r="T37" s="145"/>
      <c r="U37" s="144"/>
      <c r="V37" s="137"/>
      <c r="W37" s="137"/>
      <c r="X37" s="137"/>
      <c r="Y37" s="137"/>
      <c r="Z37" s="137"/>
      <c r="AA37" s="137"/>
    </row>
    <row r="38" spans="1:27" ht="33.75" outlineLevel="1" x14ac:dyDescent="0.2">
      <c r="A38" s="138"/>
      <c r="B38" s="138"/>
      <c r="C38" s="168" t="s">
        <v>171</v>
      </c>
      <c r="D38" s="146"/>
      <c r="E38" s="150">
        <v>0.57836799999999999</v>
      </c>
      <c r="F38" s="152"/>
      <c r="G38" s="152"/>
      <c r="H38" s="152"/>
      <c r="I38" s="152"/>
      <c r="J38" s="152"/>
      <c r="K38" s="152"/>
      <c r="L38" s="152"/>
      <c r="M38" s="152"/>
      <c r="N38" s="144"/>
      <c r="O38" s="144"/>
      <c r="P38" s="144"/>
      <c r="Q38" s="144"/>
      <c r="R38" s="144"/>
      <c r="S38" s="144"/>
      <c r="T38" s="145"/>
      <c r="U38" s="144"/>
      <c r="V38" s="137"/>
      <c r="W38" s="137"/>
      <c r="X38" s="137"/>
      <c r="Y38" s="137"/>
      <c r="Z38" s="137"/>
      <c r="AA38" s="137"/>
    </row>
    <row r="39" spans="1:27" ht="22.5" outlineLevel="1" x14ac:dyDescent="0.2">
      <c r="A39" s="138">
        <v>16</v>
      </c>
      <c r="B39" s="138" t="s">
        <v>172</v>
      </c>
      <c r="C39" s="167" t="s">
        <v>173</v>
      </c>
      <c r="D39" s="144" t="s">
        <v>157</v>
      </c>
      <c r="E39" s="149">
        <v>22.01</v>
      </c>
      <c r="F39" s="152"/>
      <c r="G39" s="152">
        <f t="shared" ref="G39" si="8">E39*F39</f>
        <v>0</v>
      </c>
      <c r="H39" s="152">
        <v>445.25</v>
      </c>
      <c r="I39" s="152">
        <f>ROUND(E39*H39,2)</f>
        <v>9799.9500000000007</v>
      </c>
      <c r="J39" s="152">
        <v>528.75</v>
      </c>
      <c r="K39" s="152">
        <f>ROUND(E39*J39,2)</f>
        <v>11637.79</v>
      </c>
      <c r="L39" s="152">
        <v>21</v>
      </c>
      <c r="M39" s="152">
        <f>G39*(1+L39/100)</f>
        <v>0</v>
      </c>
      <c r="N39" s="144">
        <v>1.2149999999999999E-2</v>
      </c>
      <c r="O39" s="144">
        <f>ROUND(E39*N39,5)</f>
        <v>0.26741999999999999</v>
      </c>
      <c r="P39" s="144">
        <v>0</v>
      </c>
      <c r="Q39" s="144">
        <f>ROUND(E39*P39,5)</f>
        <v>0</v>
      </c>
      <c r="R39" s="144"/>
      <c r="S39" s="144"/>
      <c r="T39" s="145">
        <v>1.0109999999999999</v>
      </c>
      <c r="U39" s="144">
        <f>ROUND(E39*T39,2)</f>
        <v>22.25</v>
      </c>
      <c r="V39" s="137"/>
      <c r="W39" s="137"/>
      <c r="X39" s="137"/>
      <c r="Y39" s="137"/>
      <c r="Z39" s="137"/>
      <c r="AA39" s="137"/>
    </row>
    <row r="40" spans="1:27" ht="33.75" outlineLevel="1" x14ac:dyDescent="0.2">
      <c r="A40" s="138"/>
      <c r="B40" s="138"/>
      <c r="C40" s="168" t="s">
        <v>158</v>
      </c>
      <c r="D40" s="146"/>
      <c r="E40" s="150">
        <v>22.01</v>
      </c>
      <c r="F40" s="152"/>
      <c r="G40" s="152"/>
      <c r="H40" s="152"/>
      <c r="I40" s="152"/>
      <c r="J40" s="152"/>
      <c r="K40" s="152"/>
      <c r="L40" s="152"/>
      <c r="M40" s="152"/>
      <c r="N40" s="144"/>
      <c r="O40" s="144"/>
      <c r="P40" s="144"/>
      <c r="Q40" s="144"/>
      <c r="R40" s="144"/>
      <c r="S40" s="144"/>
      <c r="T40" s="145"/>
      <c r="U40" s="144"/>
      <c r="V40" s="137"/>
      <c r="W40" s="137"/>
      <c r="X40" s="137"/>
      <c r="Y40" s="137"/>
      <c r="Z40" s="137"/>
      <c r="AA40" s="137"/>
    </row>
    <row r="41" spans="1:27" ht="22.5" outlineLevel="1" x14ac:dyDescent="0.2">
      <c r="A41" s="138">
        <v>17</v>
      </c>
      <c r="B41" s="138" t="s">
        <v>174</v>
      </c>
      <c r="C41" s="167" t="s">
        <v>175</v>
      </c>
      <c r="D41" s="144" t="s">
        <v>157</v>
      </c>
      <c r="E41" s="149">
        <v>2</v>
      </c>
      <c r="F41" s="152"/>
      <c r="G41" s="152">
        <f t="shared" ref="G41" si="9">E41*F41</f>
        <v>0</v>
      </c>
      <c r="H41" s="152">
        <v>832.49</v>
      </c>
      <c r="I41" s="152">
        <f>ROUND(E41*H41,2)</f>
        <v>1664.98</v>
      </c>
      <c r="J41" s="152">
        <v>320.51</v>
      </c>
      <c r="K41" s="152">
        <f>ROUND(E41*J41,2)</f>
        <v>641.02</v>
      </c>
      <c r="L41" s="152">
        <v>21</v>
      </c>
      <c r="M41" s="152">
        <f>G41*(1+L41/100)</f>
        <v>0</v>
      </c>
      <c r="N41" s="144">
        <v>0.37564999999999998</v>
      </c>
      <c r="O41" s="144">
        <f>ROUND(E41*N41,5)</f>
        <v>0.75129999999999997</v>
      </c>
      <c r="P41" s="144">
        <v>0</v>
      </c>
      <c r="Q41" s="144">
        <f>ROUND(E41*P41,5)</f>
        <v>0</v>
      </c>
      <c r="R41" s="144"/>
      <c r="S41" s="144"/>
      <c r="T41" s="145">
        <v>0.59599999999999997</v>
      </c>
      <c r="U41" s="144">
        <f>ROUND(E41*T41,2)</f>
        <v>1.19</v>
      </c>
      <c r="V41" s="137"/>
      <c r="W41" s="137"/>
      <c r="X41" s="137"/>
      <c r="Y41" s="137"/>
      <c r="Z41" s="137"/>
      <c r="AA41" s="137"/>
    </row>
    <row r="42" spans="1:27" outlineLevel="1" x14ac:dyDescent="0.2">
      <c r="A42" s="138"/>
      <c r="B42" s="138"/>
      <c r="C42" s="168" t="s">
        <v>176</v>
      </c>
      <c r="D42" s="146"/>
      <c r="E42" s="150">
        <v>2</v>
      </c>
      <c r="F42" s="152"/>
      <c r="G42" s="152"/>
      <c r="H42" s="152"/>
      <c r="I42" s="152"/>
      <c r="J42" s="152"/>
      <c r="K42" s="152"/>
      <c r="L42" s="152"/>
      <c r="M42" s="152"/>
      <c r="N42" s="144"/>
      <c r="O42" s="144"/>
      <c r="P42" s="144"/>
      <c r="Q42" s="144"/>
      <c r="R42" s="144"/>
      <c r="S42" s="144"/>
      <c r="T42" s="145"/>
      <c r="U42" s="144"/>
      <c r="V42" s="137"/>
      <c r="W42" s="137"/>
      <c r="X42" s="137"/>
      <c r="Y42" s="137"/>
      <c r="Z42" s="137"/>
      <c r="AA42" s="137"/>
    </row>
    <row r="43" spans="1:27" ht="22.5" outlineLevel="1" x14ac:dyDescent="0.2">
      <c r="A43" s="138">
        <v>18</v>
      </c>
      <c r="B43" s="138" t="s">
        <v>177</v>
      </c>
      <c r="C43" s="167" t="s">
        <v>178</v>
      </c>
      <c r="D43" s="144" t="s">
        <v>179</v>
      </c>
      <c r="E43" s="149">
        <v>2.1360000000000001E-2</v>
      </c>
      <c r="F43" s="152"/>
      <c r="G43" s="152">
        <f t="shared" ref="G43" si="10">E43*F43</f>
        <v>0</v>
      </c>
      <c r="H43" s="152">
        <v>47966.33</v>
      </c>
      <c r="I43" s="152">
        <f>ROUND(E43*H43,2)</f>
        <v>1024.56</v>
      </c>
      <c r="J43" s="152">
        <v>14603.669999999998</v>
      </c>
      <c r="K43" s="152">
        <f>ROUND(E43*J43,2)</f>
        <v>311.93</v>
      </c>
      <c r="L43" s="152">
        <v>21</v>
      </c>
      <c r="M43" s="152">
        <f>G43*(1+L43/100)</f>
        <v>0</v>
      </c>
      <c r="N43" s="144">
        <v>1.0202899999999999</v>
      </c>
      <c r="O43" s="144">
        <f>ROUND(E43*N43,5)</f>
        <v>2.179E-2</v>
      </c>
      <c r="P43" s="144">
        <v>0</v>
      </c>
      <c r="Q43" s="144">
        <f>ROUND(E43*P43,5)</f>
        <v>0</v>
      </c>
      <c r="R43" s="144"/>
      <c r="S43" s="144"/>
      <c r="T43" s="145">
        <v>25.271000000000001</v>
      </c>
      <c r="U43" s="144">
        <f>ROUND(E43*T43,2)</f>
        <v>0.54</v>
      </c>
      <c r="V43" s="137"/>
      <c r="W43" s="137"/>
      <c r="X43" s="137"/>
      <c r="Y43" s="137"/>
      <c r="Z43" s="137"/>
      <c r="AA43" s="137"/>
    </row>
    <row r="44" spans="1:27" outlineLevel="1" x14ac:dyDescent="0.2">
      <c r="A44" s="138"/>
      <c r="B44" s="138"/>
      <c r="C44" s="168" t="s">
        <v>180</v>
      </c>
      <c r="D44" s="146"/>
      <c r="E44" s="150">
        <v>2.1360000000000001E-2</v>
      </c>
      <c r="F44" s="152"/>
      <c r="G44" s="152"/>
      <c r="H44" s="152"/>
      <c r="I44" s="152"/>
      <c r="J44" s="152"/>
      <c r="K44" s="152"/>
      <c r="L44" s="152"/>
      <c r="M44" s="152"/>
      <c r="N44" s="144"/>
      <c r="O44" s="144"/>
      <c r="P44" s="144"/>
      <c r="Q44" s="144"/>
      <c r="R44" s="144"/>
      <c r="S44" s="144"/>
      <c r="T44" s="145"/>
      <c r="U44" s="144"/>
      <c r="V44" s="137"/>
      <c r="W44" s="137"/>
      <c r="X44" s="137"/>
      <c r="Y44" s="137"/>
      <c r="Z44" s="137"/>
      <c r="AA44" s="137"/>
    </row>
    <row r="45" spans="1:27" outlineLevel="1" x14ac:dyDescent="0.2">
      <c r="A45" s="138">
        <v>19</v>
      </c>
      <c r="B45" s="138" t="s">
        <v>181</v>
      </c>
      <c r="C45" s="167" t="s">
        <v>182</v>
      </c>
      <c r="D45" s="144" t="s">
        <v>148</v>
      </c>
      <c r="E45" s="149">
        <v>2.4</v>
      </c>
      <c r="F45" s="152"/>
      <c r="G45" s="152">
        <f t="shared" ref="G45" si="11">E45*F45</f>
        <v>0</v>
      </c>
      <c r="H45" s="152">
        <v>557.71</v>
      </c>
      <c r="I45" s="152">
        <f>ROUND(E45*H45,2)</f>
        <v>1338.5</v>
      </c>
      <c r="J45" s="152">
        <v>123.28999999999996</v>
      </c>
      <c r="K45" s="152">
        <f>ROUND(E45*J45,2)</f>
        <v>295.89999999999998</v>
      </c>
      <c r="L45" s="152">
        <v>21</v>
      </c>
      <c r="M45" s="152">
        <f>G45*(1+L45/100)</f>
        <v>0</v>
      </c>
      <c r="N45" s="144">
        <v>5.3670000000000002E-2</v>
      </c>
      <c r="O45" s="144">
        <f>ROUND(E45*N45,5)</f>
        <v>0.12881000000000001</v>
      </c>
      <c r="P45" s="144">
        <v>0</v>
      </c>
      <c r="Q45" s="144">
        <f>ROUND(E45*P45,5)</f>
        <v>0</v>
      </c>
      <c r="R45" s="144"/>
      <c r="S45" s="144"/>
      <c r="T45" s="145">
        <v>0.23899999999999999</v>
      </c>
      <c r="U45" s="144">
        <f>ROUND(E45*T45,2)</f>
        <v>0.56999999999999995</v>
      </c>
      <c r="V45" s="137"/>
      <c r="W45" s="137"/>
      <c r="X45" s="137"/>
      <c r="Y45" s="137"/>
      <c r="Z45" s="137"/>
      <c r="AA45" s="137"/>
    </row>
    <row r="46" spans="1:27" outlineLevel="1" x14ac:dyDescent="0.2">
      <c r="A46" s="138"/>
      <c r="B46" s="138"/>
      <c r="C46" s="168" t="s">
        <v>183</v>
      </c>
      <c r="D46" s="146"/>
      <c r="E46" s="150">
        <v>2.4</v>
      </c>
      <c r="F46" s="152"/>
      <c r="G46" s="152"/>
      <c r="H46" s="152"/>
      <c r="I46" s="152"/>
      <c r="J46" s="152"/>
      <c r="K46" s="152"/>
      <c r="L46" s="152"/>
      <c r="M46" s="152"/>
      <c r="N46" s="144"/>
      <c r="O46" s="144"/>
      <c r="P46" s="144"/>
      <c r="Q46" s="144"/>
      <c r="R46" s="144"/>
      <c r="S46" s="144"/>
      <c r="T46" s="145"/>
      <c r="U46" s="144"/>
      <c r="V46" s="137"/>
      <c r="W46" s="137"/>
      <c r="X46" s="137"/>
      <c r="Y46" s="137"/>
      <c r="Z46" s="137"/>
      <c r="AA46" s="137"/>
    </row>
    <row r="47" spans="1:27" x14ac:dyDescent="0.2">
      <c r="A47" s="139" t="s">
        <v>125</v>
      </c>
      <c r="B47" s="139" t="s">
        <v>61</v>
      </c>
      <c r="C47" s="169" t="s">
        <v>62</v>
      </c>
      <c r="D47" s="147"/>
      <c r="E47" s="151"/>
      <c r="F47" s="153"/>
      <c r="G47" s="153">
        <f>SUM(G48:G49)</f>
        <v>0</v>
      </c>
      <c r="H47" s="153"/>
      <c r="I47" s="153">
        <f>SUM(I48:I49)</f>
        <v>433.15</v>
      </c>
      <c r="J47" s="153"/>
      <c r="K47" s="153">
        <f>SUM(K48:K49)</f>
        <v>2616.85</v>
      </c>
      <c r="L47" s="153"/>
      <c r="M47" s="153">
        <f>SUM(M48:M49)</f>
        <v>0</v>
      </c>
      <c r="N47" s="147"/>
      <c r="O47" s="147">
        <f>SUM(O48:O49)</f>
        <v>0.251</v>
      </c>
      <c r="P47" s="147"/>
      <c r="Q47" s="147">
        <f>SUM(Q48:Q49)</f>
        <v>0</v>
      </c>
      <c r="R47" s="147"/>
      <c r="S47" s="147"/>
      <c r="T47" s="148"/>
      <c r="U47" s="147">
        <f>SUM(U48:U49)</f>
        <v>3.85</v>
      </c>
    </row>
    <row r="48" spans="1:27" ht="22.5" outlineLevel="1" x14ac:dyDescent="0.2">
      <c r="A48" s="138">
        <v>20</v>
      </c>
      <c r="B48" s="138" t="s">
        <v>184</v>
      </c>
      <c r="C48" s="167" t="s">
        <v>185</v>
      </c>
      <c r="D48" s="144" t="s">
        <v>186</v>
      </c>
      <c r="E48" s="149">
        <v>5</v>
      </c>
      <c r="F48" s="152"/>
      <c r="G48" s="152">
        <f t="shared" ref="G48" si="12">E48*F48</f>
        <v>0</v>
      </c>
      <c r="H48" s="152">
        <v>86.63</v>
      </c>
      <c r="I48" s="152">
        <f>ROUND(E48*H48,2)</f>
        <v>433.15</v>
      </c>
      <c r="J48" s="152">
        <v>523.37</v>
      </c>
      <c r="K48" s="152">
        <f>ROUND(E48*J48,2)</f>
        <v>2616.85</v>
      </c>
      <c r="L48" s="152">
        <v>21</v>
      </c>
      <c r="M48" s="152">
        <f>G48*(1+L48/100)</f>
        <v>0</v>
      </c>
      <c r="N48" s="144">
        <v>5.0200000000000002E-2</v>
      </c>
      <c r="O48" s="144">
        <f>ROUND(E48*N48,5)</f>
        <v>0.251</v>
      </c>
      <c r="P48" s="144">
        <v>0</v>
      </c>
      <c r="Q48" s="144">
        <f>ROUND(E48*P48,5)</f>
        <v>0</v>
      </c>
      <c r="R48" s="144"/>
      <c r="S48" s="144"/>
      <c r="T48" s="145">
        <v>0.77</v>
      </c>
      <c r="U48" s="144">
        <f>ROUND(E48*T48,2)</f>
        <v>3.85</v>
      </c>
      <c r="V48" s="137"/>
      <c r="W48" s="137"/>
      <c r="X48" s="137"/>
      <c r="Y48" s="137"/>
      <c r="Z48" s="137"/>
      <c r="AA48" s="137"/>
    </row>
    <row r="49" spans="1:27" outlineLevel="1" x14ac:dyDescent="0.2">
      <c r="A49" s="138"/>
      <c r="B49" s="138"/>
      <c r="C49" s="168" t="s">
        <v>187</v>
      </c>
      <c r="D49" s="146"/>
      <c r="E49" s="150">
        <v>5</v>
      </c>
      <c r="F49" s="152"/>
      <c r="G49" s="152"/>
      <c r="H49" s="152"/>
      <c r="I49" s="152"/>
      <c r="J49" s="152"/>
      <c r="K49" s="152"/>
      <c r="L49" s="152"/>
      <c r="M49" s="152"/>
      <c r="N49" s="144"/>
      <c r="O49" s="144"/>
      <c r="P49" s="144"/>
      <c r="Q49" s="144"/>
      <c r="R49" s="144"/>
      <c r="S49" s="144"/>
      <c r="T49" s="145"/>
      <c r="U49" s="144"/>
      <c r="V49" s="137"/>
      <c r="W49" s="137"/>
      <c r="X49" s="137"/>
      <c r="Y49" s="137"/>
      <c r="Z49" s="137"/>
      <c r="AA49" s="137"/>
    </row>
    <row r="50" spans="1:27" x14ac:dyDescent="0.2">
      <c r="A50" s="139" t="s">
        <v>125</v>
      </c>
      <c r="B50" s="139" t="s">
        <v>63</v>
      </c>
      <c r="C50" s="169" t="s">
        <v>64</v>
      </c>
      <c r="D50" s="147"/>
      <c r="E50" s="151"/>
      <c r="F50" s="153"/>
      <c r="G50" s="153">
        <f>SUM(G51:G52)</f>
        <v>0</v>
      </c>
      <c r="H50" s="153"/>
      <c r="I50" s="153">
        <f>SUM(I51:I52)</f>
        <v>407.44</v>
      </c>
      <c r="J50" s="153"/>
      <c r="K50" s="153">
        <f>SUM(K51:K52)</f>
        <v>269.18</v>
      </c>
      <c r="L50" s="153"/>
      <c r="M50" s="153">
        <f>SUM(M51:M52)</f>
        <v>0</v>
      </c>
      <c r="N50" s="147"/>
      <c r="O50" s="147">
        <f>SUM(O51:O52)</f>
        <v>0.33717999999999998</v>
      </c>
      <c r="P50" s="147"/>
      <c r="Q50" s="147">
        <f>SUM(Q51:Q52)</f>
        <v>0</v>
      </c>
      <c r="R50" s="147"/>
      <c r="S50" s="147"/>
      <c r="T50" s="148"/>
      <c r="U50" s="147">
        <f>SUM(U51:U52)</f>
        <v>0.44</v>
      </c>
    </row>
    <row r="51" spans="1:27" ht="22.5" outlineLevel="1" x14ac:dyDescent="0.2">
      <c r="A51" s="138">
        <v>21</v>
      </c>
      <c r="B51" s="138" t="s">
        <v>188</v>
      </c>
      <c r="C51" s="167" t="s">
        <v>189</v>
      </c>
      <c r="D51" s="144" t="s">
        <v>157</v>
      </c>
      <c r="E51" s="149">
        <v>0.54</v>
      </c>
      <c r="F51" s="152"/>
      <c r="G51" s="152">
        <f t="shared" ref="G51" si="13">E51*F51</f>
        <v>0</v>
      </c>
      <c r="H51" s="152">
        <v>754.52</v>
      </c>
      <c r="I51" s="152">
        <f>ROUND(E51*H51,2)</f>
        <v>407.44</v>
      </c>
      <c r="J51" s="152">
        <v>498.48</v>
      </c>
      <c r="K51" s="152">
        <f>ROUND(E51*J51,2)</f>
        <v>269.18</v>
      </c>
      <c r="L51" s="152">
        <v>21</v>
      </c>
      <c r="M51" s="152">
        <f>G51*(1+L51/100)</f>
        <v>0</v>
      </c>
      <c r="N51" s="144">
        <v>0.62441000000000002</v>
      </c>
      <c r="O51" s="144">
        <f>ROUND(E51*N51,5)</f>
        <v>0.33717999999999998</v>
      </c>
      <c r="P51" s="144">
        <v>0</v>
      </c>
      <c r="Q51" s="144">
        <f>ROUND(E51*P51,5)</f>
        <v>0</v>
      </c>
      <c r="R51" s="144"/>
      <c r="S51" s="144"/>
      <c r="T51" s="145">
        <v>0.80830000000000002</v>
      </c>
      <c r="U51" s="144">
        <f>ROUND(E51*T51,2)</f>
        <v>0.44</v>
      </c>
      <c r="V51" s="137"/>
      <c r="W51" s="137"/>
      <c r="X51" s="137"/>
      <c r="Y51" s="137"/>
      <c r="Z51" s="137"/>
      <c r="AA51" s="137"/>
    </row>
    <row r="52" spans="1:27" outlineLevel="1" x14ac:dyDescent="0.2">
      <c r="A52" s="138"/>
      <c r="B52" s="138"/>
      <c r="C52" s="168" t="s">
        <v>190</v>
      </c>
      <c r="D52" s="146"/>
      <c r="E52" s="150">
        <v>0.54</v>
      </c>
      <c r="F52" s="152"/>
      <c r="G52" s="152"/>
      <c r="H52" s="152"/>
      <c r="I52" s="152"/>
      <c r="J52" s="152"/>
      <c r="K52" s="152"/>
      <c r="L52" s="152"/>
      <c r="M52" s="152"/>
      <c r="N52" s="144"/>
      <c r="O52" s="144"/>
      <c r="P52" s="144"/>
      <c r="Q52" s="144"/>
      <c r="R52" s="144"/>
      <c r="S52" s="144"/>
      <c r="T52" s="145"/>
      <c r="U52" s="144"/>
      <c r="V52" s="137"/>
      <c r="W52" s="137"/>
      <c r="X52" s="137"/>
      <c r="Y52" s="137"/>
      <c r="Z52" s="137"/>
      <c r="AA52" s="137"/>
    </row>
    <row r="53" spans="1:27" x14ac:dyDescent="0.2">
      <c r="A53" s="139" t="s">
        <v>125</v>
      </c>
      <c r="B53" s="139" t="s">
        <v>65</v>
      </c>
      <c r="C53" s="169" t="s">
        <v>66</v>
      </c>
      <c r="D53" s="147"/>
      <c r="E53" s="151"/>
      <c r="F53" s="153"/>
      <c r="G53" s="153">
        <f>SUM(G54:G65)</f>
        <v>0</v>
      </c>
      <c r="H53" s="153"/>
      <c r="I53" s="153">
        <f>SUM(I54:I65)</f>
        <v>7306.5</v>
      </c>
      <c r="J53" s="153"/>
      <c r="K53" s="153">
        <f>SUM(K54:K65)</f>
        <v>25627.019999999997</v>
      </c>
      <c r="L53" s="153"/>
      <c r="M53" s="153">
        <f>SUM(M54:M65)</f>
        <v>0</v>
      </c>
      <c r="N53" s="147"/>
      <c r="O53" s="147">
        <f>SUM(O54:O65)</f>
        <v>3.6997200000000001</v>
      </c>
      <c r="P53" s="147"/>
      <c r="Q53" s="147">
        <f>SUM(Q54:Q65)</f>
        <v>0</v>
      </c>
      <c r="R53" s="147"/>
      <c r="S53" s="147"/>
      <c r="T53" s="148"/>
      <c r="U53" s="147">
        <f>SUM(U54:U65)</f>
        <v>47.739999999999995</v>
      </c>
    </row>
    <row r="54" spans="1:27" outlineLevel="1" x14ac:dyDescent="0.2">
      <c r="A54" s="138">
        <v>22</v>
      </c>
      <c r="B54" s="138" t="s">
        <v>191</v>
      </c>
      <c r="C54" s="167" t="s">
        <v>192</v>
      </c>
      <c r="D54" s="144" t="s">
        <v>157</v>
      </c>
      <c r="E54" s="149">
        <v>3.948</v>
      </c>
      <c r="F54" s="152"/>
      <c r="G54" s="152">
        <f t="shared" ref="G54" si="14">E54*F54</f>
        <v>0</v>
      </c>
      <c r="H54" s="152">
        <v>19.329999999999998</v>
      </c>
      <c r="I54" s="152">
        <f>ROUND(E54*H54,2)</f>
        <v>76.31</v>
      </c>
      <c r="J54" s="152">
        <v>37.17</v>
      </c>
      <c r="K54" s="152">
        <f>ROUND(E54*J54,2)</f>
        <v>146.75</v>
      </c>
      <c r="L54" s="152">
        <v>21</v>
      </c>
      <c r="M54" s="152">
        <f>G54*(1+L54/100)</f>
        <v>0</v>
      </c>
      <c r="N54" s="144">
        <v>4.0000000000000003E-5</v>
      </c>
      <c r="O54" s="144">
        <f>ROUND(E54*N54,5)</f>
        <v>1.6000000000000001E-4</v>
      </c>
      <c r="P54" s="144">
        <v>0</v>
      </c>
      <c r="Q54" s="144">
        <f>ROUND(E54*P54,5)</f>
        <v>0</v>
      </c>
      <c r="R54" s="144"/>
      <c r="S54" s="144"/>
      <c r="T54" s="145">
        <v>7.8E-2</v>
      </c>
      <c r="U54" s="144">
        <f>ROUND(E54*T54,2)</f>
        <v>0.31</v>
      </c>
      <c r="V54" s="137"/>
      <c r="W54" s="137"/>
      <c r="X54" s="137"/>
      <c r="Y54" s="137"/>
      <c r="Z54" s="137"/>
      <c r="AA54" s="137"/>
    </row>
    <row r="55" spans="1:27" outlineLevel="1" x14ac:dyDescent="0.2">
      <c r="A55" s="138"/>
      <c r="B55" s="138"/>
      <c r="C55" s="168" t="s">
        <v>193</v>
      </c>
      <c r="D55" s="146"/>
      <c r="E55" s="150">
        <v>3.948</v>
      </c>
      <c r="F55" s="152"/>
      <c r="G55" s="152"/>
      <c r="H55" s="152"/>
      <c r="I55" s="152"/>
      <c r="J55" s="152"/>
      <c r="K55" s="152"/>
      <c r="L55" s="152"/>
      <c r="M55" s="152"/>
      <c r="N55" s="144"/>
      <c r="O55" s="144"/>
      <c r="P55" s="144"/>
      <c r="Q55" s="144"/>
      <c r="R55" s="144"/>
      <c r="S55" s="144"/>
      <c r="T55" s="145"/>
      <c r="U55" s="144"/>
      <c r="V55" s="137"/>
      <c r="W55" s="137"/>
      <c r="X55" s="137"/>
      <c r="Y55" s="137"/>
      <c r="Z55" s="137"/>
      <c r="AA55" s="137"/>
    </row>
    <row r="56" spans="1:27" outlineLevel="1" x14ac:dyDescent="0.2">
      <c r="A56" s="138">
        <v>23</v>
      </c>
      <c r="B56" s="138" t="s">
        <v>194</v>
      </c>
      <c r="C56" s="167" t="s">
        <v>195</v>
      </c>
      <c r="D56" s="144" t="s">
        <v>148</v>
      </c>
      <c r="E56" s="149">
        <v>12.43</v>
      </c>
      <c r="F56" s="152"/>
      <c r="G56" s="152">
        <f t="shared" ref="G56" si="15">E56*F56</f>
        <v>0</v>
      </c>
      <c r="H56" s="152">
        <v>58.17</v>
      </c>
      <c r="I56" s="152">
        <f>ROUND(E56*H56,2)</f>
        <v>723.05</v>
      </c>
      <c r="J56" s="152">
        <v>23.83</v>
      </c>
      <c r="K56" s="152">
        <f>ROUND(E56*J56,2)</f>
        <v>296.20999999999998</v>
      </c>
      <c r="L56" s="152">
        <v>21</v>
      </c>
      <c r="M56" s="152">
        <f>G56*(1+L56/100)</f>
        <v>0</v>
      </c>
      <c r="N56" s="144">
        <v>2.3000000000000001E-4</v>
      </c>
      <c r="O56" s="144">
        <f>ROUND(E56*N56,5)</f>
        <v>2.8600000000000001E-3</v>
      </c>
      <c r="P56" s="144">
        <v>0</v>
      </c>
      <c r="Q56" s="144">
        <f>ROUND(E56*P56,5)</f>
        <v>0</v>
      </c>
      <c r="R56" s="144"/>
      <c r="S56" s="144"/>
      <c r="T56" s="145">
        <v>0.05</v>
      </c>
      <c r="U56" s="144">
        <f>ROUND(E56*T56,2)</f>
        <v>0.62</v>
      </c>
      <c r="V56" s="137"/>
      <c r="W56" s="137"/>
      <c r="X56" s="137"/>
      <c r="Y56" s="137"/>
      <c r="Z56" s="137"/>
      <c r="AA56" s="137"/>
    </row>
    <row r="57" spans="1:27" outlineLevel="1" x14ac:dyDescent="0.2">
      <c r="A57" s="138"/>
      <c r="B57" s="138"/>
      <c r="C57" s="168" t="s">
        <v>196</v>
      </c>
      <c r="D57" s="146"/>
      <c r="E57" s="150">
        <v>12.43</v>
      </c>
      <c r="F57" s="152"/>
      <c r="G57" s="152"/>
      <c r="H57" s="152"/>
      <c r="I57" s="152"/>
      <c r="J57" s="152"/>
      <c r="K57" s="152"/>
      <c r="L57" s="152"/>
      <c r="M57" s="152"/>
      <c r="N57" s="144"/>
      <c r="O57" s="144"/>
      <c r="P57" s="144"/>
      <c r="Q57" s="144"/>
      <c r="R57" s="144"/>
      <c r="S57" s="144"/>
      <c r="T57" s="145"/>
      <c r="U57" s="144"/>
      <c r="V57" s="137"/>
      <c r="W57" s="137"/>
      <c r="X57" s="137"/>
      <c r="Y57" s="137"/>
      <c r="Z57" s="137"/>
      <c r="AA57" s="137"/>
    </row>
    <row r="58" spans="1:27" outlineLevel="1" x14ac:dyDescent="0.2">
      <c r="A58" s="138">
        <v>24</v>
      </c>
      <c r="B58" s="138" t="s">
        <v>197</v>
      </c>
      <c r="C58" s="167" t="s">
        <v>198</v>
      </c>
      <c r="D58" s="144" t="s">
        <v>148</v>
      </c>
      <c r="E58" s="149">
        <v>12.43</v>
      </c>
      <c r="F58" s="152"/>
      <c r="G58" s="152">
        <f t="shared" ref="G58:G75" si="16">E58*F58</f>
        <v>0</v>
      </c>
      <c r="H58" s="152">
        <v>70.5</v>
      </c>
      <c r="I58" s="152">
        <f>ROUND(E58*H58,2)</f>
        <v>876.32</v>
      </c>
      <c r="J58" s="152">
        <v>0</v>
      </c>
      <c r="K58" s="152">
        <f>ROUND(E58*J58,2)</f>
        <v>0</v>
      </c>
      <c r="L58" s="152">
        <v>21</v>
      </c>
      <c r="M58" s="152">
        <f>G58*(1+L58/100)</f>
        <v>0</v>
      </c>
      <c r="N58" s="144">
        <v>4.6000000000000001E-4</v>
      </c>
      <c r="O58" s="144">
        <f>ROUND(E58*N58,5)</f>
        <v>5.7200000000000003E-3</v>
      </c>
      <c r="P58" s="144">
        <v>0</v>
      </c>
      <c r="Q58" s="144">
        <f>ROUND(E58*P58,5)</f>
        <v>0</v>
      </c>
      <c r="R58" s="144"/>
      <c r="S58" s="144"/>
      <c r="T58" s="145">
        <v>0</v>
      </c>
      <c r="U58" s="144">
        <f>ROUND(E58*T58,2)</f>
        <v>0</v>
      </c>
      <c r="V58" s="137"/>
      <c r="W58" s="137"/>
      <c r="X58" s="137"/>
      <c r="Y58" s="137"/>
      <c r="Z58" s="137"/>
      <c r="AA58" s="137"/>
    </row>
    <row r="59" spans="1:27" outlineLevel="1" x14ac:dyDescent="0.2">
      <c r="A59" s="138">
        <v>25</v>
      </c>
      <c r="B59" s="138" t="s">
        <v>199</v>
      </c>
      <c r="C59" s="167" t="s">
        <v>200</v>
      </c>
      <c r="D59" s="144" t="s">
        <v>157</v>
      </c>
      <c r="E59" s="149">
        <v>57.701000000000001</v>
      </c>
      <c r="F59" s="152"/>
      <c r="G59" s="152">
        <f t="shared" si="16"/>
        <v>0</v>
      </c>
      <c r="H59" s="152">
        <v>45.75</v>
      </c>
      <c r="I59" s="152">
        <f>ROUND(E59*H59,2)</f>
        <v>2639.82</v>
      </c>
      <c r="J59" s="152">
        <v>220.75</v>
      </c>
      <c r="K59" s="152">
        <f>ROUND(E59*J59,2)</f>
        <v>12737.5</v>
      </c>
      <c r="L59" s="152">
        <v>21</v>
      </c>
      <c r="M59" s="152">
        <f>G59*(1+L59/100)</f>
        <v>0</v>
      </c>
      <c r="N59" s="144">
        <v>3.9210000000000002E-2</v>
      </c>
      <c r="O59" s="144">
        <f>ROUND(E59*N59,5)</f>
        <v>2.2624599999999999</v>
      </c>
      <c r="P59" s="144">
        <v>0</v>
      </c>
      <c r="Q59" s="144">
        <f>ROUND(E59*P59,5)</f>
        <v>0</v>
      </c>
      <c r="R59" s="144"/>
      <c r="S59" s="144"/>
      <c r="T59" s="145">
        <v>0.39600000000000002</v>
      </c>
      <c r="U59" s="144">
        <f>ROUND(E59*T59,2)</f>
        <v>22.85</v>
      </c>
      <c r="V59" s="137"/>
      <c r="W59" s="137"/>
      <c r="X59" s="137"/>
      <c r="Y59" s="137"/>
      <c r="Z59" s="137"/>
      <c r="AA59" s="137"/>
    </row>
    <row r="60" spans="1:27" ht="22.5" outlineLevel="1" x14ac:dyDescent="0.2">
      <c r="A60" s="138"/>
      <c r="B60" s="138"/>
      <c r="C60" s="168" t="s">
        <v>201</v>
      </c>
      <c r="D60" s="146"/>
      <c r="E60" s="150">
        <v>57.701000000000001</v>
      </c>
      <c r="F60" s="152"/>
      <c r="G60" s="152"/>
      <c r="H60" s="152"/>
      <c r="I60" s="152"/>
      <c r="J60" s="152"/>
      <c r="K60" s="152"/>
      <c r="L60" s="152"/>
      <c r="M60" s="152"/>
      <c r="N60" s="144"/>
      <c r="O60" s="144"/>
      <c r="P60" s="144"/>
      <c r="Q60" s="144"/>
      <c r="R60" s="144"/>
      <c r="S60" s="144"/>
      <c r="T60" s="145"/>
      <c r="U60" s="144"/>
      <c r="V60" s="137"/>
      <c r="W60" s="137"/>
      <c r="X60" s="137"/>
      <c r="Y60" s="137"/>
      <c r="Z60" s="137"/>
      <c r="AA60" s="137"/>
    </row>
    <row r="61" spans="1:27" outlineLevel="1" x14ac:dyDescent="0.2">
      <c r="A61" s="138">
        <v>26</v>
      </c>
      <c r="B61" s="138" t="s">
        <v>202</v>
      </c>
      <c r="C61" s="167" t="s">
        <v>203</v>
      </c>
      <c r="D61" s="144" t="s">
        <v>157</v>
      </c>
      <c r="E61" s="149">
        <v>20.765499999999999</v>
      </c>
      <c r="F61" s="152"/>
      <c r="G61" s="152">
        <f t="shared" si="16"/>
        <v>0</v>
      </c>
      <c r="H61" s="152">
        <v>60.37</v>
      </c>
      <c r="I61" s="152">
        <f>ROUND(E61*H61,2)</f>
        <v>1253.6099999999999</v>
      </c>
      <c r="J61" s="152">
        <v>437.63</v>
      </c>
      <c r="K61" s="152">
        <f>ROUND(E61*J61,2)</f>
        <v>9087.61</v>
      </c>
      <c r="L61" s="152">
        <v>21</v>
      </c>
      <c r="M61" s="152">
        <f>G61*(1+L61/100)</f>
        <v>0</v>
      </c>
      <c r="N61" s="144">
        <v>4.7660000000000001E-2</v>
      </c>
      <c r="O61" s="144">
        <f>ROUND(E61*N61,5)</f>
        <v>0.98968</v>
      </c>
      <c r="P61" s="144">
        <v>0</v>
      </c>
      <c r="Q61" s="144">
        <f>ROUND(E61*P61,5)</f>
        <v>0</v>
      </c>
      <c r="R61" s="144"/>
      <c r="S61" s="144"/>
      <c r="T61" s="145">
        <v>0.84</v>
      </c>
      <c r="U61" s="144">
        <f>ROUND(E61*T61,2)</f>
        <v>17.440000000000001</v>
      </c>
      <c r="V61" s="137"/>
      <c r="W61" s="137"/>
      <c r="X61" s="137"/>
      <c r="Y61" s="137"/>
      <c r="Z61" s="137"/>
      <c r="AA61" s="137"/>
    </row>
    <row r="62" spans="1:27" ht="22.5" outlineLevel="1" x14ac:dyDescent="0.2">
      <c r="A62" s="138"/>
      <c r="B62" s="138"/>
      <c r="C62" s="168" t="s">
        <v>204</v>
      </c>
      <c r="D62" s="146"/>
      <c r="E62" s="150">
        <v>20.765499999999999</v>
      </c>
      <c r="F62" s="152"/>
      <c r="G62" s="152"/>
      <c r="H62" s="152"/>
      <c r="I62" s="152"/>
      <c r="J62" s="152"/>
      <c r="K62" s="152"/>
      <c r="L62" s="152"/>
      <c r="M62" s="152"/>
      <c r="N62" s="144"/>
      <c r="O62" s="144"/>
      <c r="P62" s="144"/>
      <c r="Q62" s="144"/>
      <c r="R62" s="144"/>
      <c r="S62" s="144"/>
      <c r="T62" s="145"/>
      <c r="U62" s="144"/>
      <c r="V62" s="137"/>
      <c r="W62" s="137"/>
      <c r="X62" s="137"/>
      <c r="Y62" s="137"/>
      <c r="Z62" s="137"/>
      <c r="AA62" s="137"/>
    </row>
    <row r="63" spans="1:27" outlineLevel="1" x14ac:dyDescent="0.2">
      <c r="A63" s="138">
        <v>27</v>
      </c>
      <c r="B63" s="138" t="s">
        <v>205</v>
      </c>
      <c r="C63" s="167" t="s">
        <v>206</v>
      </c>
      <c r="D63" s="144" t="s">
        <v>157</v>
      </c>
      <c r="E63" s="149">
        <v>3.1074999999999999</v>
      </c>
      <c r="F63" s="152"/>
      <c r="G63" s="152">
        <f t="shared" si="16"/>
        <v>0</v>
      </c>
      <c r="H63" s="152">
        <v>123.08</v>
      </c>
      <c r="I63" s="152">
        <f>ROUND(E63*H63,2)</f>
        <v>382.47</v>
      </c>
      <c r="J63" s="152">
        <v>642.91999999999996</v>
      </c>
      <c r="K63" s="152">
        <f>ROUND(E63*J63,2)</f>
        <v>1997.87</v>
      </c>
      <c r="L63" s="152">
        <v>21</v>
      </c>
      <c r="M63" s="152">
        <f>G63*(1+L63/100)</f>
        <v>0</v>
      </c>
      <c r="N63" s="144">
        <v>5.3690000000000002E-2</v>
      </c>
      <c r="O63" s="144">
        <f>ROUND(E63*N63,5)</f>
        <v>0.16683999999999999</v>
      </c>
      <c r="P63" s="144">
        <v>0</v>
      </c>
      <c r="Q63" s="144">
        <f>ROUND(E63*P63,5)</f>
        <v>0</v>
      </c>
      <c r="R63" s="144"/>
      <c r="S63" s="144"/>
      <c r="T63" s="145">
        <v>1.17717</v>
      </c>
      <c r="U63" s="144">
        <f>ROUND(E63*T63,2)</f>
        <v>3.66</v>
      </c>
      <c r="V63" s="137"/>
      <c r="W63" s="137"/>
      <c r="X63" s="137"/>
      <c r="Y63" s="137"/>
      <c r="Z63" s="137"/>
      <c r="AA63" s="137"/>
    </row>
    <row r="64" spans="1:27" outlineLevel="1" x14ac:dyDescent="0.2">
      <c r="A64" s="138"/>
      <c r="B64" s="138"/>
      <c r="C64" s="168" t="s">
        <v>207</v>
      </c>
      <c r="D64" s="146"/>
      <c r="E64" s="150">
        <v>3.1074999999999999</v>
      </c>
      <c r="F64" s="152"/>
      <c r="G64" s="152"/>
      <c r="H64" s="152"/>
      <c r="I64" s="152"/>
      <c r="J64" s="152"/>
      <c r="K64" s="152"/>
      <c r="L64" s="152"/>
      <c r="M64" s="152"/>
      <c r="N64" s="144"/>
      <c r="O64" s="144"/>
      <c r="P64" s="144"/>
      <c r="Q64" s="144"/>
      <c r="R64" s="144"/>
      <c r="S64" s="144"/>
      <c r="T64" s="145"/>
      <c r="U64" s="144"/>
      <c r="V64" s="137"/>
      <c r="W64" s="137"/>
      <c r="X64" s="137"/>
      <c r="Y64" s="137"/>
      <c r="Z64" s="137"/>
      <c r="AA64" s="137"/>
    </row>
    <row r="65" spans="1:27" ht="22.5" outlineLevel="1" x14ac:dyDescent="0.2">
      <c r="A65" s="138">
        <v>28</v>
      </c>
      <c r="B65" s="138" t="s">
        <v>208</v>
      </c>
      <c r="C65" s="167" t="s">
        <v>209</v>
      </c>
      <c r="D65" s="144" t="s">
        <v>157</v>
      </c>
      <c r="E65" s="149">
        <v>4</v>
      </c>
      <c r="F65" s="152"/>
      <c r="G65" s="152">
        <f t="shared" si="16"/>
        <v>0</v>
      </c>
      <c r="H65" s="152">
        <v>338.73</v>
      </c>
      <c r="I65" s="152">
        <f>ROUND(E65*H65,2)</f>
        <v>1354.92</v>
      </c>
      <c r="J65" s="152">
        <v>340.27</v>
      </c>
      <c r="K65" s="152">
        <f>ROUND(E65*J65,2)</f>
        <v>1361.08</v>
      </c>
      <c r="L65" s="152">
        <v>21</v>
      </c>
      <c r="M65" s="152">
        <f>G65*(1+L65/100)</f>
        <v>0</v>
      </c>
      <c r="N65" s="144">
        <v>6.8000000000000005E-2</v>
      </c>
      <c r="O65" s="144">
        <f>ROUND(E65*N65,5)</f>
        <v>0.27200000000000002</v>
      </c>
      <c r="P65" s="144">
        <v>0</v>
      </c>
      <c r="Q65" s="144">
        <f>ROUND(E65*P65,5)</f>
        <v>0</v>
      </c>
      <c r="R65" s="144"/>
      <c r="S65" s="144"/>
      <c r="T65" s="145">
        <v>0.71397999999999995</v>
      </c>
      <c r="U65" s="144">
        <f>ROUND(E65*T65,2)</f>
        <v>2.86</v>
      </c>
      <c r="V65" s="137"/>
      <c r="W65" s="137"/>
      <c r="X65" s="137"/>
      <c r="Y65" s="137"/>
      <c r="Z65" s="137"/>
      <c r="AA65" s="137"/>
    </row>
    <row r="66" spans="1:27" x14ac:dyDescent="0.2">
      <c r="A66" s="139" t="s">
        <v>125</v>
      </c>
      <c r="B66" s="139" t="s">
        <v>67</v>
      </c>
      <c r="C66" s="169" t="s">
        <v>68</v>
      </c>
      <c r="D66" s="147"/>
      <c r="E66" s="151"/>
      <c r="F66" s="153"/>
      <c r="G66" s="153">
        <f>SUM(G67:G76)</f>
        <v>0</v>
      </c>
      <c r="H66" s="153"/>
      <c r="I66" s="153">
        <f>SUM(I67:I76)</f>
        <v>28251.660000000003</v>
      </c>
      <c r="J66" s="153"/>
      <c r="K66" s="153">
        <f>SUM(K67:K76)</f>
        <v>7244.9000000000005</v>
      </c>
      <c r="L66" s="153"/>
      <c r="M66" s="153">
        <f>SUM(M67:M76)</f>
        <v>0</v>
      </c>
      <c r="N66" s="147"/>
      <c r="O66" s="147">
        <f>SUM(O67:O76)</f>
        <v>11.362070000000001</v>
      </c>
      <c r="P66" s="147"/>
      <c r="Q66" s="147">
        <f>SUM(Q67:Q76)</f>
        <v>0</v>
      </c>
      <c r="R66" s="147"/>
      <c r="S66" s="147"/>
      <c r="T66" s="148"/>
      <c r="U66" s="147">
        <f>SUM(U67:U76)</f>
        <v>13.74</v>
      </c>
    </row>
    <row r="67" spans="1:27" outlineLevel="1" x14ac:dyDescent="0.2">
      <c r="A67" s="138">
        <v>29</v>
      </c>
      <c r="B67" s="138" t="s">
        <v>210</v>
      </c>
      <c r="C67" s="167" t="s">
        <v>211</v>
      </c>
      <c r="D67" s="144" t="s">
        <v>157</v>
      </c>
      <c r="E67" s="149">
        <v>17.3475</v>
      </c>
      <c r="F67" s="152"/>
      <c r="G67" s="152">
        <f t="shared" si="16"/>
        <v>0</v>
      </c>
      <c r="H67" s="152">
        <v>607.61</v>
      </c>
      <c r="I67" s="152">
        <f>ROUND(E67*H67,2)</f>
        <v>10540.51</v>
      </c>
      <c r="J67" s="152">
        <v>77.389999999999986</v>
      </c>
      <c r="K67" s="152">
        <f>ROUND(E67*J67,2)</f>
        <v>1342.52</v>
      </c>
      <c r="L67" s="152">
        <v>21</v>
      </c>
      <c r="M67" s="152">
        <f>G67*(1+L67/100)</f>
        <v>0</v>
      </c>
      <c r="N67" s="144">
        <v>0.16</v>
      </c>
      <c r="O67" s="144">
        <f>ROUND(E67*N67,5)</f>
        <v>2.7755999999999998</v>
      </c>
      <c r="P67" s="144">
        <v>0</v>
      </c>
      <c r="Q67" s="144">
        <f>ROUND(E67*P67,5)</f>
        <v>0</v>
      </c>
      <c r="R67" s="144"/>
      <c r="S67" s="144"/>
      <c r="T67" s="145">
        <v>0.18</v>
      </c>
      <c r="U67" s="144">
        <f>ROUND(E67*T67,2)</f>
        <v>3.12</v>
      </c>
      <c r="V67" s="137"/>
      <c r="W67" s="137"/>
      <c r="X67" s="137"/>
      <c r="Y67" s="137"/>
      <c r="Z67" s="137"/>
      <c r="AA67" s="137"/>
    </row>
    <row r="68" spans="1:27" ht="22.5" outlineLevel="1" x14ac:dyDescent="0.2">
      <c r="A68" s="138"/>
      <c r="B68" s="138"/>
      <c r="C68" s="168" t="s">
        <v>212</v>
      </c>
      <c r="D68" s="146"/>
      <c r="E68" s="150">
        <v>17.3475</v>
      </c>
      <c r="F68" s="152"/>
      <c r="G68" s="152"/>
      <c r="H68" s="152"/>
      <c r="I68" s="152"/>
      <c r="J68" s="152"/>
      <c r="K68" s="152"/>
      <c r="L68" s="152"/>
      <c r="M68" s="152"/>
      <c r="N68" s="144"/>
      <c r="O68" s="144"/>
      <c r="P68" s="144"/>
      <c r="Q68" s="144"/>
      <c r="R68" s="144"/>
      <c r="S68" s="144"/>
      <c r="T68" s="145"/>
      <c r="U68" s="144"/>
      <c r="V68" s="137"/>
      <c r="W68" s="137"/>
      <c r="X68" s="137"/>
      <c r="Y68" s="137"/>
      <c r="Z68" s="137"/>
      <c r="AA68" s="137"/>
    </row>
    <row r="69" spans="1:27" ht="22.5" outlineLevel="1" x14ac:dyDescent="0.2">
      <c r="A69" s="138">
        <v>30</v>
      </c>
      <c r="B69" s="138" t="s">
        <v>213</v>
      </c>
      <c r="C69" s="167" t="s">
        <v>214</v>
      </c>
      <c r="D69" s="144" t="s">
        <v>128</v>
      </c>
      <c r="E69" s="149">
        <v>2.2010000000000001</v>
      </c>
      <c r="F69" s="152"/>
      <c r="G69" s="152">
        <f t="shared" si="16"/>
        <v>0</v>
      </c>
      <c r="H69" s="152">
        <v>2965.55</v>
      </c>
      <c r="I69" s="152">
        <f>ROUND(E69*H69,2)</f>
        <v>6527.18</v>
      </c>
      <c r="J69" s="152">
        <v>1159.4499999999998</v>
      </c>
      <c r="K69" s="152">
        <f>ROUND(E69*J69,2)</f>
        <v>2551.9499999999998</v>
      </c>
      <c r="L69" s="152">
        <v>21</v>
      </c>
      <c r="M69" s="152">
        <f>G69*(1+L69/100)</f>
        <v>0</v>
      </c>
      <c r="N69" s="144">
        <v>2.5249999999999999</v>
      </c>
      <c r="O69" s="144">
        <f>ROUND(E69*N69,5)</f>
        <v>5.5575299999999999</v>
      </c>
      <c r="P69" s="144">
        <v>0</v>
      </c>
      <c r="Q69" s="144">
        <f>ROUND(E69*P69,5)</f>
        <v>0</v>
      </c>
      <c r="R69" s="144"/>
      <c r="S69" s="144"/>
      <c r="T69" s="145">
        <v>2.58</v>
      </c>
      <c r="U69" s="144">
        <f>ROUND(E69*T69,2)</f>
        <v>5.68</v>
      </c>
      <c r="V69" s="137"/>
      <c r="W69" s="137"/>
      <c r="X69" s="137"/>
      <c r="Y69" s="137"/>
      <c r="Z69" s="137"/>
      <c r="AA69" s="137"/>
    </row>
    <row r="70" spans="1:27" ht="33.75" outlineLevel="1" x14ac:dyDescent="0.2">
      <c r="A70" s="138"/>
      <c r="B70" s="138"/>
      <c r="C70" s="168" t="s">
        <v>215</v>
      </c>
      <c r="D70" s="146"/>
      <c r="E70" s="150">
        <v>2.2010000000000001</v>
      </c>
      <c r="F70" s="152"/>
      <c r="G70" s="152"/>
      <c r="H70" s="152"/>
      <c r="I70" s="152"/>
      <c r="J70" s="152"/>
      <c r="K70" s="152"/>
      <c r="L70" s="152"/>
      <c r="M70" s="152"/>
      <c r="N70" s="144"/>
      <c r="O70" s="144"/>
      <c r="P70" s="144"/>
      <c r="Q70" s="144"/>
      <c r="R70" s="144"/>
      <c r="S70" s="144"/>
      <c r="T70" s="145"/>
      <c r="U70" s="144"/>
      <c r="V70" s="137"/>
      <c r="W70" s="137"/>
      <c r="X70" s="137"/>
      <c r="Y70" s="137"/>
      <c r="Z70" s="137"/>
      <c r="AA70" s="137"/>
    </row>
    <row r="71" spans="1:27" ht="22.5" outlineLevel="1" x14ac:dyDescent="0.2">
      <c r="A71" s="138">
        <v>31</v>
      </c>
      <c r="B71" s="138" t="s">
        <v>216</v>
      </c>
      <c r="C71" s="167" t="s">
        <v>217</v>
      </c>
      <c r="D71" s="144" t="s">
        <v>179</v>
      </c>
      <c r="E71" s="149">
        <v>8.8698099000000002E-2</v>
      </c>
      <c r="F71" s="152"/>
      <c r="G71" s="152">
        <f t="shared" si="16"/>
        <v>0</v>
      </c>
      <c r="H71" s="152">
        <v>42060.99</v>
      </c>
      <c r="I71" s="152">
        <f>ROUND(E71*H71,2)</f>
        <v>3730.73</v>
      </c>
      <c r="J71" s="152">
        <v>7929.010000000002</v>
      </c>
      <c r="K71" s="152">
        <f>ROUND(E71*J71,2)</f>
        <v>703.29</v>
      </c>
      <c r="L71" s="152">
        <v>21</v>
      </c>
      <c r="M71" s="152">
        <f>G71*(1+L71/100)</f>
        <v>0</v>
      </c>
      <c r="N71" s="144">
        <v>1.0662499999999999</v>
      </c>
      <c r="O71" s="144">
        <f>ROUND(E71*N71,5)</f>
        <v>9.4570000000000001E-2</v>
      </c>
      <c r="P71" s="144">
        <v>0</v>
      </c>
      <c r="Q71" s="144">
        <f>ROUND(E71*P71,5)</f>
        <v>0</v>
      </c>
      <c r="R71" s="144"/>
      <c r="S71" s="144"/>
      <c r="T71" s="145">
        <v>15.231</v>
      </c>
      <c r="U71" s="144">
        <f>ROUND(E71*T71,2)</f>
        <v>1.35</v>
      </c>
      <c r="V71" s="137"/>
      <c r="W71" s="137"/>
      <c r="X71" s="137"/>
      <c r="Y71" s="137"/>
      <c r="Z71" s="137"/>
      <c r="AA71" s="137"/>
    </row>
    <row r="72" spans="1:27" ht="33.75" outlineLevel="1" x14ac:dyDescent="0.2">
      <c r="A72" s="138"/>
      <c r="B72" s="138"/>
      <c r="C72" s="168" t="s">
        <v>218</v>
      </c>
      <c r="D72" s="146"/>
      <c r="E72" s="150">
        <v>8.8698099000000002E-2</v>
      </c>
      <c r="F72" s="152"/>
      <c r="G72" s="152"/>
      <c r="H72" s="152"/>
      <c r="I72" s="152"/>
      <c r="J72" s="152"/>
      <c r="K72" s="152"/>
      <c r="L72" s="152"/>
      <c r="M72" s="152"/>
      <c r="N72" s="144"/>
      <c r="O72" s="144"/>
      <c r="P72" s="144"/>
      <c r="Q72" s="144"/>
      <c r="R72" s="144"/>
      <c r="S72" s="144"/>
      <c r="T72" s="145"/>
      <c r="U72" s="144"/>
      <c r="V72" s="137"/>
      <c r="W72" s="137"/>
      <c r="X72" s="137"/>
      <c r="Y72" s="137"/>
      <c r="Z72" s="137"/>
      <c r="AA72" s="137"/>
    </row>
    <row r="73" spans="1:27" outlineLevel="1" x14ac:dyDescent="0.2">
      <c r="A73" s="138">
        <v>32</v>
      </c>
      <c r="B73" s="138" t="s">
        <v>219</v>
      </c>
      <c r="C73" s="167" t="s">
        <v>220</v>
      </c>
      <c r="D73" s="144" t="s">
        <v>157</v>
      </c>
      <c r="E73" s="149">
        <v>22.01</v>
      </c>
      <c r="F73" s="152"/>
      <c r="G73" s="152">
        <f t="shared" si="16"/>
        <v>0</v>
      </c>
      <c r="H73" s="152">
        <v>282.47000000000003</v>
      </c>
      <c r="I73" s="152">
        <f>ROUND(E73*H73,2)</f>
        <v>6217.16</v>
      </c>
      <c r="J73" s="152">
        <v>112.02999999999997</v>
      </c>
      <c r="K73" s="152">
        <f>ROUND(E73*J73,2)</f>
        <v>2465.7800000000002</v>
      </c>
      <c r="L73" s="152">
        <v>21</v>
      </c>
      <c r="M73" s="152">
        <f>G73*(1+L73/100)</f>
        <v>0</v>
      </c>
      <c r="N73" s="144">
        <v>0.1111</v>
      </c>
      <c r="O73" s="144">
        <f>ROUND(E73*N73,5)</f>
        <v>2.4453100000000001</v>
      </c>
      <c r="P73" s="144">
        <v>0</v>
      </c>
      <c r="Q73" s="144">
        <f>ROUND(E73*P73,5)</f>
        <v>0</v>
      </c>
      <c r="R73" s="144"/>
      <c r="S73" s="144"/>
      <c r="T73" s="145">
        <v>0.153</v>
      </c>
      <c r="U73" s="144">
        <f>ROUND(E73*T73,2)</f>
        <v>3.37</v>
      </c>
      <c r="V73" s="137"/>
      <c r="W73" s="137"/>
      <c r="X73" s="137"/>
      <c r="Y73" s="137"/>
      <c r="Z73" s="137"/>
      <c r="AA73" s="137"/>
    </row>
    <row r="74" spans="1:27" ht="33.75" outlineLevel="1" x14ac:dyDescent="0.2">
      <c r="A74" s="138"/>
      <c r="B74" s="138"/>
      <c r="C74" s="168" t="s">
        <v>158</v>
      </c>
      <c r="D74" s="146"/>
      <c r="E74" s="150">
        <v>22.01</v>
      </c>
      <c r="F74" s="152"/>
      <c r="G74" s="152"/>
      <c r="H74" s="152"/>
      <c r="I74" s="152"/>
      <c r="J74" s="152"/>
      <c r="K74" s="152"/>
      <c r="L74" s="152"/>
      <c r="M74" s="152"/>
      <c r="N74" s="144"/>
      <c r="O74" s="144"/>
      <c r="P74" s="144"/>
      <c r="Q74" s="144"/>
      <c r="R74" s="144"/>
      <c r="S74" s="144"/>
      <c r="T74" s="145"/>
      <c r="U74" s="144"/>
      <c r="V74" s="137"/>
      <c r="W74" s="137"/>
      <c r="X74" s="137"/>
      <c r="Y74" s="137"/>
      <c r="Z74" s="137"/>
      <c r="AA74" s="137"/>
    </row>
    <row r="75" spans="1:27" outlineLevel="1" x14ac:dyDescent="0.2">
      <c r="A75" s="138">
        <v>33</v>
      </c>
      <c r="B75" s="138" t="s">
        <v>221</v>
      </c>
      <c r="C75" s="167" t="s">
        <v>222</v>
      </c>
      <c r="D75" s="144" t="s">
        <v>157</v>
      </c>
      <c r="E75" s="149">
        <v>44.02</v>
      </c>
      <c r="F75" s="152"/>
      <c r="G75" s="152">
        <f t="shared" si="16"/>
        <v>0</v>
      </c>
      <c r="H75" s="152">
        <v>28.08</v>
      </c>
      <c r="I75" s="152">
        <f>ROUND(E75*H75,2)</f>
        <v>1236.08</v>
      </c>
      <c r="J75" s="152">
        <v>4.1200000000000045</v>
      </c>
      <c r="K75" s="152">
        <f>ROUND(E75*J75,2)</f>
        <v>181.36</v>
      </c>
      <c r="L75" s="152">
        <v>21</v>
      </c>
      <c r="M75" s="152">
        <f>G75*(1+L75/100)</f>
        <v>0</v>
      </c>
      <c r="N75" s="144">
        <v>1.111E-2</v>
      </c>
      <c r="O75" s="144">
        <f>ROUND(E75*N75,5)</f>
        <v>0.48905999999999999</v>
      </c>
      <c r="P75" s="144">
        <v>0</v>
      </c>
      <c r="Q75" s="144">
        <f>ROUND(E75*P75,5)</f>
        <v>0</v>
      </c>
      <c r="R75" s="144"/>
      <c r="S75" s="144"/>
      <c r="T75" s="145">
        <v>5.0000000000000001E-3</v>
      </c>
      <c r="U75" s="144">
        <f>ROUND(E75*T75,2)</f>
        <v>0.22</v>
      </c>
      <c r="V75" s="137"/>
      <c r="W75" s="137"/>
      <c r="X75" s="137"/>
      <c r="Y75" s="137"/>
      <c r="Z75" s="137"/>
      <c r="AA75" s="137"/>
    </row>
    <row r="76" spans="1:27" ht="33.75" outlineLevel="1" x14ac:dyDescent="0.2">
      <c r="A76" s="138"/>
      <c r="B76" s="138"/>
      <c r="C76" s="168" t="s">
        <v>223</v>
      </c>
      <c r="D76" s="146"/>
      <c r="E76" s="150">
        <v>44.02</v>
      </c>
      <c r="F76" s="152"/>
      <c r="G76" s="152"/>
      <c r="H76" s="152"/>
      <c r="I76" s="152"/>
      <c r="J76" s="152"/>
      <c r="K76" s="152"/>
      <c r="L76" s="152"/>
      <c r="M76" s="152"/>
      <c r="N76" s="144"/>
      <c r="O76" s="144"/>
      <c r="P76" s="144"/>
      <c r="Q76" s="144"/>
      <c r="R76" s="144"/>
      <c r="S76" s="144"/>
      <c r="T76" s="145"/>
      <c r="U76" s="144"/>
      <c r="V76" s="137"/>
      <c r="W76" s="137"/>
      <c r="X76" s="137"/>
      <c r="Y76" s="137"/>
      <c r="Z76" s="137"/>
      <c r="AA76" s="137"/>
    </row>
    <row r="77" spans="1:27" x14ac:dyDescent="0.2">
      <c r="A77" s="139" t="s">
        <v>125</v>
      </c>
      <c r="B77" s="139" t="s">
        <v>69</v>
      </c>
      <c r="C77" s="169" t="s">
        <v>70</v>
      </c>
      <c r="D77" s="147"/>
      <c r="E77" s="151"/>
      <c r="F77" s="153"/>
      <c r="G77" s="153">
        <f>SUM(G78:G81)</f>
        <v>0</v>
      </c>
      <c r="H77" s="153"/>
      <c r="I77" s="153">
        <f>SUM(I78:I81)</f>
        <v>25756</v>
      </c>
      <c r="J77" s="153"/>
      <c r="K77" s="153">
        <f>SUM(K78:K81)</f>
        <v>7905.09</v>
      </c>
      <c r="L77" s="153"/>
      <c r="M77" s="153">
        <f>SUM(M78:M81)</f>
        <v>0</v>
      </c>
      <c r="N77" s="147"/>
      <c r="O77" s="147">
        <f>SUM(O78:O81)</f>
        <v>19.166910000000001</v>
      </c>
      <c r="P77" s="147"/>
      <c r="Q77" s="147">
        <f>SUM(Q78:Q81)</f>
        <v>0</v>
      </c>
      <c r="R77" s="147"/>
      <c r="S77" s="147"/>
      <c r="T77" s="148"/>
      <c r="U77" s="147">
        <f>SUM(U78:U81)</f>
        <v>15.71</v>
      </c>
    </row>
    <row r="78" spans="1:27" ht="22.5" outlineLevel="1" x14ac:dyDescent="0.2">
      <c r="A78" s="138">
        <v>34</v>
      </c>
      <c r="B78" s="138" t="s">
        <v>224</v>
      </c>
      <c r="C78" s="167" t="s">
        <v>225</v>
      </c>
      <c r="D78" s="144" t="s">
        <v>148</v>
      </c>
      <c r="E78" s="149">
        <v>69.39</v>
      </c>
      <c r="F78" s="152"/>
      <c r="G78" s="152">
        <f t="shared" ref="G78" si="17">E78*F78</f>
        <v>0</v>
      </c>
      <c r="H78" s="152">
        <v>216.81</v>
      </c>
      <c r="I78" s="152">
        <f>ROUND(E78*H78,2)</f>
        <v>15044.45</v>
      </c>
      <c r="J78" s="152">
        <v>72.69</v>
      </c>
      <c r="K78" s="152">
        <f>ROUND(E78*J78,2)</f>
        <v>5043.96</v>
      </c>
      <c r="L78" s="152">
        <v>21</v>
      </c>
      <c r="M78" s="152">
        <f>G78*(1+L78/100)</f>
        <v>0</v>
      </c>
      <c r="N78" s="144">
        <v>0.12472</v>
      </c>
      <c r="O78" s="144">
        <f>ROUND(E78*N78,5)</f>
        <v>8.6543200000000002</v>
      </c>
      <c r="P78" s="144">
        <v>0</v>
      </c>
      <c r="Q78" s="144">
        <f>ROUND(E78*P78,5)</f>
        <v>0</v>
      </c>
      <c r="R78" s="144"/>
      <c r="S78" s="144"/>
      <c r="T78" s="145">
        <v>0.14000000000000001</v>
      </c>
      <c r="U78" s="144">
        <f>ROUND(E78*T78,2)</f>
        <v>9.7100000000000009</v>
      </c>
      <c r="V78" s="137"/>
      <c r="W78" s="137"/>
      <c r="X78" s="137"/>
      <c r="Y78" s="137"/>
      <c r="Z78" s="137"/>
      <c r="AA78" s="137"/>
    </row>
    <row r="79" spans="1:27" ht="22.5" outlineLevel="1" x14ac:dyDescent="0.2">
      <c r="A79" s="138"/>
      <c r="B79" s="138"/>
      <c r="C79" s="168" t="s">
        <v>226</v>
      </c>
      <c r="D79" s="146"/>
      <c r="E79" s="150">
        <v>69.39</v>
      </c>
      <c r="F79" s="152"/>
      <c r="G79" s="152"/>
      <c r="H79" s="152"/>
      <c r="I79" s="152"/>
      <c r="J79" s="152"/>
      <c r="K79" s="152"/>
      <c r="L79" s="152"/>
      <c r="M79" s="152"/>
      <c r="N79" s="144"/>
      <c r="O79" s="144"/>
      <c r="P79" s="144"/>
      <c r="Q79" s="144"/>
      <c r="R79" s="144"/>
      <c r="S79" s="144"/>
      <c r="T79" s="145"/>
      <c r="U79" s="144"/>
      <c r="V79" s="137"/>
      <c r="W79" s="137"/>
      <c r="X79" s="137"/>
      <c r="Y79" s="137"/>
      <c r="Z79" s="137"/>
      <c r="AA79" s="137"/>
    </row>
    <row r="80" spans="1:27" outlineLevel="1" x14ac:dyDescent="0.2">
      <c r="A80" s="138">
        <v>35</v>
      </c>
      <c r="B80" s="138" t="s">
        <v>227</v>
      </c>
      <c r="C80" s="167" t="s">
        <v>228</v>
      </c>
      <c r="D80" s="144" t="s">
        <v>128</v>
      </c>
      <c r="E80" s="149">
        <v>4.1634000000000002</v>
      </c>
      <c r="F80" s="152"/>
      <c r="G80" s="152">
        <f t="shared" ref="G80" si="18">E80*F80</f>
        <v>0</v>
      </c>
      <c r="H80" s="152">
        <v>2572.79</v>
      </c>
      <c r="I80" s="152">
        <f>ROUND(E80*H80,2)</f>
        <v>10711.55</v>
      </c>
      <c r="J80" s="152">
        <v>687.21</v>
      </c>
      <c r="K80" s="152">
        <f>ROUND(E80*J80,2)</f>
        <v>2861.13</v>
      </c>
      <c r="L80" s="152">
        <v>21</v>
      </c>
      <c r="M80" s="152">
        <f>G80*(1+L80/100)</f>
        <v>0</v>
      </c>
      <c r="N80" s="144">
        <v>2.5249999999999999</v>
      </c>
      <c r="O80" s="144">
        <f>ROUND(E80*N80,5)</f>
        <v>10.512589999999999</v>
      </c>
      <c r="P80" s="144">
        <v>0</v>
      </c>
      <c r="Q80" s="144">
        <f>ROUND(E80*P80,5)</f>
        <v>0</v>
      </c>
      <c r="R80" s="144"/>
      <c r="S80" s="144"/>
      <c r="T80" s="145">
        <v>1.4419999999999999</v>
      </c>
      <c r="U80" s="144">
        <f>ROUND(E80*T80,2)</f>
        <v>6</v>
      </c>
      <c r="V80" s="137"/>
      <c r="W80" s="137"/>
      <c r="X80" s="137"/>
      <c r="Y80" s="137"/>
      <c r="Z80" s="137"/>
      <c r="AA80" s="137"/>
    </row>
    <row r="81" spans="1:27" ht="22.5" outlineLevel="1" x14ac:dyDescent="0.2">
      <c r="A81" s="138"/>
      <c r="B81" s="138"/>
      <c r="C81" s="168" t="s">
        <v>229</v>
      </c>
      <c r="D81" s="146"/>
      <c r="E81" s="150">
        <v>4.1634000000000002</v>
      </c>
      <c r="F81" s="152"/>
      <c r="G81" s="152"/>
      <c r="H81" s="152"/>
      <c r="I81" s="152"/>
      <c r="J81" s="152"/>
      <c r="K81" s="152"/>
      <c r="L81" s="152"/>
      <c r="M81" s="152"/>
      <c r="N81" s="144"/>
      <c r="O81" s="144"/>
      <c r="P81" s="144"/>
      <c r="Q81" s="144"/>
      <c r="R81" s="144"/>
      <c r="S81" s="144"/>
      <c r="T81" s="145"/>
      <c r="U81" s="144"/>
      <c r="V81" s="137"/>
      <c r="W81" s="137"/>
      <c r="X81" s="137"/>
      <c r="Y81" s="137"/>
      <c r="Z81" s="137"/>
      <c r="AA81" s="137"/>
    </row>
    <row r="82" spans="1:27" x14ac:dyDescent="0.2">
      <c r="A82" s="139" t="s">
        <v>125</v>
      </c>
      <c r="B82" s="139" t="s">
        <v>71</v>
      </c>
      <c r="C82" s="169" t="s">
        <v>72</v>
      </c>
      <c r="D82" s="147"/>
      <c r="E82" s="151"/>
      <c r="F82" s="153"/>
      <c r="G82" s="153">
        <f>SUM(G83:G84)</f>
        <v>0</v>
      </c>
      <c r="H82" s="153"/>
      <c r="I82" s="153">
        <f>SUM(I83:I84)</f>
        <v>3307.75</v>
      </c>
      <c r="J82" s="153"/>
      <c r="K82" s="153">
        <f>SUM(K83:K84)</f>
        <v>1586.09</v>
      </c>
      <c r="L82" s="153"/>
      <c r="M82" s="153">
        <f>SUM(M83:M84)</f>
        <v>0</v>
      </c>
      <c r="N82" s="147"/>
      <c r="O82" s="147">
        <f>SUM(O83:O84)</f>
        <v>1.95834</v>
      </c>
      <c r="P82" s="147"/>
      <c r="Q82" s="147">
        <f>SUM(Q83:Q84)</f>
        <v>0</v>
      </c>
      <c r="R82" s="147"/>
      <c r="S82" s="147"/>
      <c r="T82" s="148"/>
      <c r="U82" s="147">
        <f>SUM(U83:U84)</f>
        <v>3.13</v>
      </c>
    </row>
    <row r="83" spans="1:27" outlineLevel="1" x14ac:dyDescent="0.2">
      <c r="A83" s="138">
        <v>36</v>
      </c>
      <c r="B83" s="138" t="s">
        <v>230</v>
      </c>
      <c r="C83" s="167" t="s">
        <v>231</v>
      </c>
      <c r="D83" s="144" t="s">
        <v>148</v>
      </c>
      <c r="E83" s="149">
        <v>2.52</v>
      </c>
      <c r="F83" s="152"/>
      <c r="G83" s="152">
        <f t="shared" ref="G83" si="19">E83*F83</f>
        <v>0</v>
      </c>
      <c r="H83" s="152">
        <v>1312.6</v>
      </c>
      <c r="I83" s="152">
        <f>ROUND(E83*H83,2)</f>
        <v>3307.75</v>
      </c>
      <c r="J83" s="152">
        <v>629.40000000000009</v>
      </c>
      <c r="K83" s="152">
        <f>ROUND(E83*J83,2)</f>
        <v>1586.09</v>
      </c>
      <c r="L83" s="152">
        <v>21</v>
      </c>
      <c r="M83" s="152">
        <f>G83*(1+L83/100)</f>
        <v>0</v>
      </c>
      <c r="N83" s="144">
        <v>0.77712000000000003</v>
      </c>
      <c r="O83" s="144">
        <f>ROUND(E83*N83,5)</f>
        <v>1.95834</v>
      </c>
      <c r="P83" s="144">
        <v>0</v>
      </c>
      <c r="Q83" s="144">
        <f>ROUND(E83*P83,5)</f>
        <v>0</v>
      </c>
      <c r="R83" s="144"/>
      <c r="S83" s="144"/>
      <c r="T83" s="145">
        <v>1.2410000000000001</v>
      </c>
      <c r="U83" s="144">
        <f>ROUND(E83*T83,2)</f>
        <v>3.13</v>
      </c>
      <c r="V83" s="137"/>
      <c r="W83" s="137"/>
      <c r="X83" s="137"/>
      <c r="Y83" s="137"/>
      <c r="Z83" s="137"/>
      <c r="AA83" s="137"/>
    </row>
    <row r="84" spans="1:27" outlineLevel="1" x14ac:dyDescent="0.2">
      <c r="A84" s="138"/>
      <c r="B84" s="138"/>
      <c r="C84" s="168" t="s">
        <v>232</v>
      </c>
      <c r="D84" s="146"/>
      <c r="E84" s="150">
        <v>2.52</v>
      </c>
      <c r="F84" s="152"/>
      <c r="G84" s="152"/>
      <c r="H84" s="152"/>
      <c r="I84" s="152"/>
      <c r="J84" s="152"/>
      <c r="K84" s="152"/>
      <c r="L84" s="152"/>
      <c r="M84" s="152"/>
      <c r="N84" s="144"/>
      <c r="O84" s="144"/>
      <c r="P84" s="144"/>
      <c r="Q84" s="144"/>
      <c r="R84" s="144"/>
      <c r="S84" s="144"/>
      <c r="T84" s="145"/>
      <c r="U84" s="144"/>
      <c r="V84" s="137"/>
      <c r="W84" s="137"/>
      <c r="X84" s="137"/>
      <c r="Y84" s="137"/>
      <c r="Z84" s="137"/>
      <c r="AA84" s="137"/>
    </row>
    <row r="85" spans="1:27" x14ac:dyDescent="0.2">
      <c r="A85" s="139" t="s">
        <v>125</v>
      </c>
      <c r="B85" s="139" t="s">
        <v>73</v>
      </c>
      <c r="C85" s="169" t="s">
        <v>74</v>
      </c>
      <c r="D85" s="147"/>
      <c r="E85" s="151"/>
      <c r="F85" s="153"/>
      <c r="G85" s="153">
        <f>SUM(G86:G87)</f>
        <v>0</v>
      </c>
      <c r="H85" s="153"/>
      <c r="I85" s="153">
        <f>SUM(I86:I87)</f>
        <v>1134.4000000000001</v>
      </c>
      <c r="J85" s="153"/>
      <c r="K85" s="153">
        <f>SUM(K86:K87)</f>
        <v>1858.96</v>
      </c>
      <c r="L85" s="153"/>
      <c r="M85" s="153">
        <f>SUM(M86:M87)</f>
        <v>0</v>
      </c>
      <c r="N85" s="147"/>
      <c r="O85" s="147">
        <f>SUM(O86:O87)</f>
        <v>2.6630000000000001E-2</v>
      </c>
      <c r="P85" s="147"/>
      <c r="Q85" s="147">
        <f>SUM(Q86:Q87)</f>
        <v>0</v>
      </c>
      <c r="R85" s="147"/>
      <c r="S85" s="147"/>
      <c r="T85" s="148"/>
      <c r="U85" s="147">
        <f>SUM(U86:U87)</f>
        <v>3.9</v>
      </c>
    </row>
    <row r="86" spans="1:27" outlineLevel="1" x14ac:dyDescent="0.2">
      <c r="A86" s="138">
        <v>37</v>
      </c>
      <c r="B86" s="138" t="s">
        <v>233</v>
      </c>
      <c r="C86" s="167" t="s">
        <v>234</v>
      </c>
      <c r="D86" s="144" t="s">
        <v>157</v>
      </c>
      <c r="E86" s="149">
        <v>22.01</v>
      </c>
      <c r="F86" s="152"/>
      <c r="G86" s="152">
        <f t="shared" ref="G86" si="20">E86*F86</f>
        <v>0</v>
      </c>
      <c r="H86" s="152">
        <v>51.54</v>
      </c>
      <c r="I86" s="152">
        <f>ROUND(E86*H86,2)</f>
        <v>1134.4000000000001</v>
      </c>
      <c r="J86" s="152">
        <v>84.460000000000008</v>
      </c>
      <c r="K86" s="152">
        <f>ROUND(E86*J86,2)</f>
        <v>1858.96</v>
      </c>
      <c r="L86" s="152">
        <v>21</v>
      </c>
      <c r="M86" s="152">
        <f>G86*(1+L86/100)</f>
        <v>0</v>
      </c>
      <c r="N86" s="144">
        <v>1.2099999999999999E-3</v>
      </c>
      <c r="O86" s="144">
        <f>ROUND(E86*N86,5)</f>
        <v>2.6630000000000001E-2</v>
      </c>
      <c r="P86" s="144">
        <v>0</v>
      </c>
      <c r="Q86" s="144">
        <f>ROUND(E86*P86,5)</f>
        <v>0</v>
      </c>
      <c r="R86" s="144"/>
      <c r="S86" s="144"/>
      <c r="T86" s="145">
        <v>0.17699999999999999</v>
      </c>
      <c r="U86" s="144">
        <f>ROUND(E86*T86,2)</f>
        <v>3.9</v>
      </c>
      <c r="V86" s="137"/>
      <c r="W86" s="137"/>
      <c r="X86" s="137"/>
      <c r="Y86" s="137"/>
      <c r="Z86" s="137"/>
      <c r="AA86" s="137"/>
    </row>
    <row r="87" spans="1:27" ht="33.75" outlineLevel="1" x14ac:dyDescent="0.2">
      <c r="A87" s="138"/>
      <c r="B87" s="138"/>
      <c r="C87" s="168" t="s">
        <v>158</v>
      </c>
      <c r="D87" s="146"/>
      <c r="E87" s="150">
        <v>22.01</v>
      </c>
      <c r="F87" s="152"/>
      <c r="G87" s="152"/>
      <c r="H87" s="152"/>
      <c r="I87" s="152"/>
      <c r="J87" s="152"/>
      <c r="K87" s="152"/>
      <c r="L87" s="152"/>
      <c r="M87" s="152"/>
      <c r="N87" s="144"/>
      <c r="O87" s="144"/>
      <c r="P87" s="144"/>
      <c r="Q87" s="144"/>
      <c r="R87" s="144"/>
      <c r="S87" s="144"/>
      <c r="T87" s="145"/>
      <c r="U87" s="144"/>
      <c r="V87" s="137"/>
      <c r="W87" s="137"/>
      <c r="X87" s="137"/>
      <c r="Y87" s="137"/>
      <c r="Z87" s="137"/>
      <c r="AA87" s="137"/>
    </row>
    <row r="88" spans="1:27" x14ac:dyDescent="0.2">
      <c r="A88" s="139" t="s">
        <v>125</v>
      </c>
      <c r="B88" s="139" t="s">
        <v>75</v>
      </c>
      <c r="C88" s="169" t="s">
        <v>76</v>
      </c>
      <c r="D88" s="147"/>
      <c r="E88" s="151"/>
      <c r="F88" s="153"/>
      <c r="G88" s="153">
        <f>SUM(G89:G90)</f>
        <v>0</v>
      </c>
      <c r="H88" s="153"/>
      <c r="I88" s="153">
        <f>SUM(I89:I90)</f>
        <v>40.06</v>
      </c>
      <c r="J88" s="153"/>
      <c r="K88" s="153">
        <f>SUM(K89:K90)</f>
        <v>2920.29</v>
      </c>
      <c r="L88" s="153"/>
      <c r="M88" s="153">
        <f>SUM(M89:M90)</f>
        <v>0</v>
      </c>
      <c r="N88" s="147"/>
      <c r="O88" s="147">
        <f>SUM(O89:O90)</f>
        <v>8.8000000000000003E-4</v>
      </c>
      <c r="P88" s="147"/>
      <c r="Q88" s="147">
        <f>SUM(Q89:Q90)</f>
        <v>0</v>
      </c>
      <c r="R88" s="147"/>
      <c r="S88" s="147"/>
      <c r="T88" s="148"/>
      <c r="U88" s="147">
        <f>SUM(U89:U90)</f>
        <v>6.78</v>
      </c>
    </row>
    <row r="89" spans="1:27" outlineLevel="1" x14ac:dyDescent="0.2">
      <c r="A89" s="138">
        <v>38</v>
      </c>
      <c r="B89" s="138" t="s">
        <v>235</v>
      </c>
      <c r="C89" s="167" t="s">
        <v>236</v>
      </c>
      <c r="D89" s="144" t="s">
        <v>157</v>
      </c>
      <c r="E89" s="149">
        <v>22.01</v>
      </c>
      <c r="F89" s="152"/>
      <c r="G89" s="152">
        <f t="shared" ref="G89" si="21">E89*F89</f>
        <v>0</v>
      </c>
      <c r="H89" s="152">
        <v>1.82</v>
      </c>
      <c r="I89" s="152">
        <f>ROUND(E89*H89,2)</f>
        <v>40.06</v>
      </c>
      <c r="J89" s="152">
        <v>132.68</v>
      </c>
      <c r="K89" s="152">
        <f>ROUND(E89*J89,2)</f>
        <v>2920.29</v>
      </c>
      <c r="L89" s="152">
        <v>21</v>
      </c>
      <c r="M89" s="152">
        <f>G89*(1+L89/100)</f>
        <v>0</v>
      </c>
      <c r="N89" s="144">
        <v>4.0000000000000003E-5</v>
      </c>
      <c r="O89" s="144">
        <f>ROUND(E89*N89,5)</f>
        <v>8.8000000000000003E-4</v>
      </c>
      <c r="P89" s="144">
        <v>0</v>
      </c>
      <c r="Q89" s="144">
        <f>ROUND(E89*P89,5)</f>
        <v>0</v>
      </c>
      <c r="R89" s="144"/>
      <c r="S89" s="144"/>
      <c r="T89" s="145">
        <v>0.308</v>
      </c>
      <c r="U89" s="144">
        <f>ROUND(E89*T89,2)</f>
        <v>6.78</v>
      </c>
      <c r="V89" s="137"/>
      <c r="W89" s="137"/>
      <c r="X89" s="137"/>
      <c r="Y89" s="137"/>
      <c r="Z89" s="137"/>
      <c r="AA89" s="137"/>
    </row>
    <row r="90" spans="1:27" ht="33.75" outlineLevel="1" x14ac:dyDescent="0.2">
      <c r="A90" s="138"/>
      <c r="B90" s="138"/>
      <c r="C90" s="168" t="s">
        <v>158</v>
      </c>
      <c r="D90" s="146"/>
      <c r="E90" s="150">
        <v>22.01</v>
      </c>
      <c r="F90" s="152"/>
      <c r="G90" s="152"/>
      <c r="H90" s="152"/>
      <c r="I90" s="152"/>
      <c r="J90" s="152"/>
      <c r="K90" s="152"/>
      <c r="L90" s="152"/>
      <c r="M90" s="152"/>
      <c r="N90" s="144"/>
      <c r="O90" s="144"/>
      <c r="P90" s="144"/>
      <c r="Q90" s="144"/>
      <c r="R90" s="144"/>
      <c r="S90" s="144"/>
      <c r="T90" s="145"/>
      <c r="U90" s="144"/>
      <c r="V90" s="137"/>
      <c r="W90" s="137"/>
      <c r="X90" s="137"/>
      <c r="Y90" s="137"/>
      <c r="Z90" s="137"/>
      <c r="AA90" s="137"/>
    </row>
    <row r="91" spans="1:27" x14ac:dyDescent="0.2">
      <c r="A91" s="139" t="s">
        <v>125</v>
      </c>
      <c r="B91" s="139" t="s">
        <v>77</v>
      </c>
      <c r="C91" s="169" t="s">
        <v>78</v>
      </c>
      <c r="D91" s="147"/>
      <c r="E91" s="151"/>
      <c r="F91" s="153"/>
      <c r="G91" s="153">
        <f>SUM(G92:G113)</f>
        <v>0</v>
      </c>
      <c r="H91" s="153"/>
      <c r="I91" s="153">
        <f>SUM(I92:I113)</f>
        <v>1309.6300000000001</v>
      </c>
      <c r="J91" s="153"/>
      <c r="K91" s="153">
        <f>SUM(K92:K113)</f>
        <v>31145.84</v>
      </c>
      <c r="L91" s="153"/>
      <c r="M91" s="153">
        <f>SUM(M92:M113)</f>
        <v>0</v>
      </c>
      <c r="N91" s="147"/>
      <c r="O91" s="147">
        <f>SUM(O92:O113)</f>
        <v>4.4979999999999999E-2</v>
      </c>
      <c r="P91" s="147"/>
      <c r="Q91" s="147">
        <f>SUM(Q92:Q113)</f>
        <v>17.305860000000003</v>
      </c>
      <c r="R91" s="147"/>
      <c r="S91" s="147"/>
      <c r="T91" s="148"/>
      <c r="U91" s="147">
        <f>SUM(U92:U113)</f>
        <v>74.09</v>
      </c>
    </row>
    <row r="92" spans="1:27" ht="22.5" outlineLevel="1" x14ac:dyDescent="0.2">
      <c r="A92" s="138">
        <v>39</v>
      </c>
      <c r="B92" s="138" t="s">
        <v>237</v>
      </c>
      <c r="C92" s="167" t="s">
        <v>238</v>
      </c>
      <c r="D92" s="144" t="s">
        <v>186</v>
      </c>
      <c r="E92" s="149">
        <v>11</v>
      </c>
      <c r="F92" s="152"/>
      <c r="G92" s="152">
        <f t="shared" ref="G92" si="22">E92*F92</f>
        <v>0</v>
      </c>
      <c r="H92" s="152">
        <v>0</v>
      </c>
      <c r="I92" s="152">
        <f>ROUND(E92*H92,2)</f>
        <v>0</v>
      </c>
      <c r="J92" s="152">
        <v>19.600000000000001</v>
      </c>
      <c r="K92" s="152">
        <f>ROUND(E92*J92,2)</f>
        <v>215.6</v>
      </c>
      <c r="L92" s="152">
        <v>21</v>
      </c>
      <c r="M92" s="152">
        <f>G92*(1+L92/100)</f>
        <v>0</v>
      </c>
      <c r="N92" s="144">
        <v>0</v>
      </c>
      <c r="O92" s="144">
        <f>ROUND(E92*N92,5)</f>
        <v>0</v>
      </c>
      <c r="P92" s="144">
        <v>0</v>
      </c>
      <c r="Q92" s="144">
        <f>ROUND(E92*P92,5)</f>
        <v>0</v>
      </c>
      <c r="R92" s="144"/>
      <c r="S92" s="144"/>
      <c r="T92" s="145">
        <v>0.05</v>
      </c>
      <c r="U92" s="144">
        <f>ROUND(E92*T92,2)</f>
        <v>0.55000000000000004</v>
      </c>
      <c r="V92" s="137"/>
      <c r="W92" s="137"/>
      <c r="X92" s="137"/>
      <c r="Y92" s="137"/>
      <c r="Z92" s="137"/>
      <c r="AA92" s="137"/>
    </row>
    <row r="93" spans="1:27" outlineLevel="1" x14ac:dyDescent="0.2">
      <c r="A93" s="138"/>
      <c r="B93" s="138"/>
      <c r="C93" s="168" t="s">
        <v>239</v>
      </c>
      <c r="D93" s="146"/>
      <c r="E93" s="150">
        <v>2</v>
      </c>
      <c r="F93" s="152"/>
      <c r="G93" s="152"/>
      <c r="H93" s="152"/>
      <c r="I93" s="152"/>
      <c r="J93" s="152"/>
      <c r="K93" s="152"/>
      <c r="L93" s="152"/>
      <c r="M93" s="152"/>
      <c r="N93" s="144"/>
      <c r="O93" s="144"/>
      <c r="P93" s="144"/>
      <c r="Q93" s="144"/>
      <c r="R93" s="144"/>
      <c r="S93" s="144"/>
      <c r="T93" s="145"/>
      <c r="U93" s="144"/>
      <c r="V93" s="137"/>
      <c r="W93" s="137"/>
      <c r="X93" s="137"/>
      <c r="Y93" s="137"/>
      <c r="Z93" s="137"/>
      <c r="AA93" s="137"/>
    </row>
    <row r="94" spans="1:27" outlineLevel="1" x14ac:dyDescent="0.2">
      <c r="A94" s="138"/>
      <c r="B94" s="138"/>
      <c r="C94" s="168" t="s">
        <v>240</v>
      </c>
      <c r="D94" s="146"/>
      <c r="E94" s="150">
        <v>9</v>
      </c>
      <c r="F94" s="152"/>
      <c r="G94" s="152"/>
      <c r="H94" s="152"/>
      <c r="I94" s="152"/>
      <c r="J94" s="152"/>
      <c r="K94" s="152"/>
      <c r="L94" s="152"/>
      <c r="M94" s="152"/>
      <c r="N94" s="144"/>
      <c r="O94" s="144"/>
      <c r="P94" s="144"/>
      <c r="Q94" s="144"/>
      <c r="R94" s="144"/>
      <c r="S94" s="144"/>
      <c r="T94" s="145"/>
      <c r="U94" s="144"/>
      <c r="V94" s="137"/>
      <c r="W94" s="137"/>
      <c r="X94" s="137"/>
      <c r="Y94" s="137"/>
      <c r="Z94" s="137"/>
      <c r="AA94" s="137"/>
    </row>
    <row r="95" spans="1:27" outlineLevel="1" x14ac:dyDescent="0.2">
      <c r="A95" s="138">
        <v>40</v>
      </c>
      <c r="B95" s="138" t="s">
        <v>241</v>
      </c>
      <c r="C95" s="167" t="s">
        <v>242</v>
      </c>
      <c r="D95" s="144" t="s">
        <v>157</v>
      </c>
      <c r="E95" s="149">
        <v>14.4</v>
      </c>
      <c r="F95" s="152"/>
      <c r="G95" s="152">
        <f t="shared" ref="G95" si="23">E95*F95</f>
        <v>0</v>
      </c>
      <c r="H95" s="152">
        <v>34.200000000000003</v>
      </c>
      <c r="I95" s="152">
        <f>ROUND(E95*H95,2)</f>
        <v>492.48</v>
      </c>
      <c r="J95" s="152">
        <v>244.3</v>
      </c>
      <c r="K95" s="152">
        <f>ROUND(E95*J95,2)</f>
        <v>3517.92</v>
      </c>
      <c r="L95" s="152">
        <v>21</v>
      </c>
      <c r="M95" s="152">
        <f>G95*(1+L95/100)</f>
        <v>0</v>
      </c>
      <c r="N95" s="144">
        <v>1.17E-3</v>
      </c>
      <c r="O95" s="144">
        <f>ROUND(E95*N95,5)</f>
        <v>1.685E-2</v>
      </c>
      <c r="P95" s="144">
        <v>8.7999999999999995E-2</v>
      </c>
      <c r="Q95" s="144">
        <f>ROUND(E95*P95,5)</f>
        <v>1.2672000000000001</v>
      </c>
      <c r="R95" s="144"/>
      <c r="S95" s="144"/>
      <c r="T95" s="145">
        <v>0.55600000000000005</v>
      </c>
      <c r="U95" s="144">
        <f>ROUND(E95*T95,2)</f>
        <v>8.01</v>
      </c>
      <c r="V95" s="137"/>
      <c r="W95" s="137"/>
      <c r="X95" s="137"/>
      <c r="Y95" s="137"/>
      <c r="Z95" s="137"/>
      <c r="AA95" s="137"/>
    </row>
    <row r="96" spans="1:27" outlineLevel="1" x14ac:dyDescent="0.2">
      <c r="A96" s="138"/>
      <c r="B96" s="138"/>
      <c r="C96" s="168" t="s">
        <v>243</v>
      </c>
      <c r="D96" s="146"/>
      <c r="E96" s="150">
        <v>14.4</v>
      </c>
      <c r="F96" s="152"/>
      <c r="G96" s="152"/>
      <c r="H96" s="152"/>
      <c r="I96" s="152"/>
      <c r="J96" s="152"/>
      <c r="K96" s="152"/>
      <c r="L96" s="152"/>
      <c r="M96" s="152"/>
      <c r="N96" s="144"/>
      <c r="O96" s="144"/>
      <c r="P96" s="144"/>
      <c r="Q96" s="144"/>
      <c r="R96" s="144"/>
      <c r="S96" s="144"/>
      <c r="T96" s="145"/>
      <c r="U96" s="144"/>
      <c r="V96" s="137"/>
      <c r="W96" s="137"/>
      <c r="X96" s="137"/>
      <c r="Y96" s="137"/>
      <c r="Z96" s="137"/>
      <c r="AA96" s="137"/>
    </row>
    <row r="97" spans="1:27" outlineLevel="1" x14ac:dyDescent="0.2">
      <c r="A97" s="138">
        <v>41</v>
      </c>
      <c r="B97" s="138" t="s">
        <v>244</v>
      </c>
      <c r="C97" s="167" t="s">
        <v>245</v>
      </c>
      <c r="D97" s="144" t="s">
        <v>157</v>
      </c>
      <c r="E97" s="149">
        <v>3.5768</v>
      </c>
      <c r="F97" s="152"/>
      <c r="G97" s="152">
        <f t="shared" ref="G97" si="24">E97*F97</f>
        <v>0</v>
      </c>
      <c r="H97" s="152">
        <v>29.23</v>
      </c>
      <c r="I97" s="152">
        <f>ROUND(E97*H97,2)</f>
        <v>104.55</v>
      </c>
      <c r="J97" s="152">
        <v>233.77</v>
      </c>
      <c r="K97" s="152">
        <f>ROUND(E97*J97,2)</f>
        <v>836.15</v>
      </c>
      <c r="L97" s="152">
        <v>21</v>
      </c>
      <c r="M97" s="152">
        <f>G97*(1+L97/100)</f>
        <v>0</v>
      </c>
      <c r="N97" s="144">
        <v>1E-3</v>
      </c>
      <c r="O97" s="144">
        <f>ROUND(E97*N97,5)</f>
        <v>3.5799999999999998E-3</v>
      </c>
      <c r="P97" s="144">
        <v>6.7000000000000004E-2</v>
      </c>
      <c r="Q97" s="144">
        <f>ROUND(E97*P97,5)</f>
        <v>0.23965</v>
      </c>
      <c r="R97" s="144"/>
      <c r="S97" s="144"/>
      <c r="T97" s="145">
        <v>0.53300000000000003</v>
      </c>
      <c r="U97" s="144">
        <f>ROUND(E97*T97,2)</f>
        <v>1.91</v>
      </c>
      <c r="V97" s="137"/>
      <c r="W97" s="137"/>
      <c r="X97" s="137"/>
      <c r="Y97" s="137"/>
      <c r="Z97" s="137"/>
      <c r="AA97" s="137"/>
    </row>
    <row r="98" spans="1:27" outlineLevel="1" x14ac:dyDescent="0.2">
      <c r="A98" s="138"/>
      <c r="B98" s="138"/>
      <c r="C98" s="168" t="s">
        <v>246</v>
      </c>
      <c r="D98" s="146"/>
      <c r="E98" s="150">
        <v>3.5768</v>
      </c>
      <c r="F98" s="152"/>
      <c r="G98" s="152"/>
      <c r="H98" s="152"/>
      <c r="I98" s="152"/>
      <c r="J98" s="152"/>
      <c r="K98" s="152"/>
      <c r="L98" s="152"/>
      <c r="M98" s="152"/>
      <c r="N98" s="144"/>
      <c r="O98" s="144"/>
      <c r="P98" s="144"/>
      <c r="Q98" s="144"/>
      <c r="R98" s="144"/>
      <c r="S98" s="144"/>
      <c r="T98" s="145"/>
      <c r="U98" s="144"/>
      <c r="V98" s="137"/>
      <c r="W98" s="137"/>
      <c r="X98" s="137"/>
      <c r="Y98" s="137"/>
      <c r="Z98" s="137"/>
      <c r="AA98" s="137"/>
    </row>
    <row r="99" spans="1:27" outlineLevel="1" x14ac:dyDescent="0.2">
      <c r="A99" s="138">
        <v>42</v>
      </c>
      <c r="B99" s="138" t="s">
        <v>247</v>
      </c>
      <c r="C99" s="167" t="s">
        <v>248</v>
      </c>
      <c r="D99" s="144" t="s">
        <v>128</v>
      </c>
      <c r="E99" s="149">
        <v>0.37391999999999997</v>
      </c>
      <c r="F99" s="152"/>
      <c r="G99" s="152">
        <f t="shared" ref="G99" si="25">E99*F99</f>
        <v>0</v>
      </c>
      <c r="H99" s="152">
        <v>37.33</v>
      </c>
      <c r="I99" s="152">
        <f>ROUND(E99*H99,2)</f>
        <v>13.96</v>
      </c>
      <c r="J99" s="152">
        <v>895.67</v>
      </c>
      <c r="K99" s="152">
        <f>ROUND(E99*J99,2)</f>
        <v>334.91</v>
      </c>
      <c r="L99" s="152">
        <v>21</v>
      </c>
      <c r="M99" s="152">
        <f>G99*(1+L99/100)</f>
        <v>0</v>
      </c>
      <c r="N99" s="144">
        <v>1.2800000000000001E-3</v>
      </c>
      <c r="O99" s="144">
        <f>ROUND(E99*N99,5)</f>
        <v>4.8000000000000001E-4</v>
      </c>
      <c r="P99" s="144">
        <v>1.8</v>
      </c>
      <c r="Q99" s="144">
        <f>ROUND(E99*P99,5)</f>
        <v>0.67305999999999999</v>
      </c>
      <c r="R99" s="144"/>
      <c r="S99" s="144"/>
      <c r="T99" s="145">
        <v>1.52</v>
      </c>
      <c r="U99" s="144">
        <f>ROUND(E99*T99,2)</f>
        <v>0.56999999999999995</v>
      </c>
      <c r="V99" s="137"/>
      <c r="W99" s="137"/>
      <c r="X99" s="137"/>
      <c r="Y99" s="137"/>
      <c r="Z99" s="137"/>
      <c r="AA99" s="137"/>
    </row>
    <row r="100" spans="1:27" outlineLevel="1" x14ac:dyDescent="0.2">
      <c r="A100" s="138"/>
      <c r="B100" s="138"/>
      <c r="C100" s="168" t="s">
        <v>249</v>
      </c>
      <c r="D100" s="146"/>
      <c r="E100" s="150">
        <v>0.37391999999999997</v>
      </c>
      <c r="F100" s="152"/>
      <c r="G100" s="152"/>
      <c r="H100" s="152"/>
      <c r="I100" s="152"/>
      <c r="J100" s="152"/>
      <c r="K100" s="152"/>
      <c r="L100" s="152"/>
      <c r="M100" s="152"/>
      <c r="N100" s="144"/>
      <c r="O100" s="144"/>
      <c r="P100" s="144"/>
      <c r="Q100" s="144"/>
      <c r="R100" s="144"/>
      <c r="S100" s="144"/>
      <c r="T100" s="145"/>
      <c r="U100" s="144"/>
      <c r="V100" s="137"/>
      <c r="W100" s="137"/>
      <c r="X100" s="137"/>
      <c r="Y100" s="137"/>
      <c r="Z100" s="137"/>
      <c r="AA100" s="137"/>
    </row>
    <row r="101" spans="1:27" outlineLevel="1" x14ac:dyDescent="0.2">
      <c r="A101" s="138">
        <v>43</v>
      </c>
      <c r="B101" s="138" t="s">
        <v>250</v>
      </c>
      <c r="C101" s="167" t="s">
        <v>251</v>
      </c>
      <c r="D101" s="144" t="s">
        <v>128</v>
      </c>
      <c r="E101" s="149">
        <v>1.1643749999999999</v>
      </c>
      <c r="F101" s="152"/>
      <c r="G101" s="152">
        <f t="shared" ref="G101" si="26">E101*F101</f>
        <v>0</v>
      </c>
      <c r="H101" s="152">
        <v>0</v>
      </c>
      <c r="I101" s="152">
        <f>ROUND(E101*H101,2)</f>
        <v>0</v>
      </c>
      <c r="J101" s="152">
        <v>1154</v>
      </c>
      <c r="K101" s="152">
        <f>ROUND(E101*J101,2)</f>
        <v>1343.69</v>
      </c>
      <c r="L101" s="152">
        <v>21</v>
      </c>
      <c r="M101" s="152">
        <f>G101*(1+L101/100)</f>
        <v>0</v>
      </c>
      <c r="N101" s="144">
        <v>0</v>
      </c>
      <c r="O101" s="144">
        <f>ROUND(E101*N101,5)</f>
        <v>0</v>
      </c>
      <c r="P101" s="144">
        <v>1.5940000000000001</v>
      </c>
      <c r="Q101" s="144">
        <f>ROUND(E101*P101,5)</f>
        <v>1.8560099999999999</v>
      </c>
      <c r="R101" s="144"/>
      <c r="S101" s="144"/>
      <c r="T101" s="145">
        <v>2.42</v>
      </c>
      <c r="U101" s="144">
        <f>ROUND(E101*T101,2)</f>
        <v>2.82</v>
      </c>
      <c r="V101" s="137"/>
      <c r="W101" s="137"/>
      <c r="X101" s="137"/>
      <c r="Y101" s="137"/>
      <c r="Z101" s="137"/>
      <c r="AA101" s="137"/>
    </row>
    <row r="102" spans="1:27" outlineLevel="1" x14ac:dyDescent="0.2">
      <c r="A102" s="138"/>
      <c r="B102" s="138"/>
      <c r="C102" s="168" t="s">
        <v>252</v>
      </c>
      <c r="D102" s="146"/>
      <c r="E102" s="150">
        <v>1.1643749999999999</v>
      </c>
      <c r="F102" s="152"/>
      <c r="G102" s="152"/>
      <c r="H102" s="152"/>
      <c r="I102" s="152"/>
      <c r="J102" s="152"/>
      <c r="K102" s="152"/>
      <c r="L102" s="152"/>
      <c r="M102" s="152"/>
      <c r="N102" s="144"/>
      <c r="O102" s="144"/>
      <c r="P102" s="144"/>
      <c r="Q102" s="144"/>
      <c r="R102" s="144"/>
      <c r="S102" s="144"/>
      <c r="T102" s="145"/>
      <c r="U102" s="144"/>
      <c r="V102" s="137"/>
      <c r="W102" s="137"/>
      <c r="X102" s="137"/>
      <c r="Y102" s="137"/>
      <c r="Z102" s="137"/>
      <c r="AA102" s="137"/>
    </row>
    <row r="103" spans="1:27" outlineLevel="1" x14ac:dyDescent="0.2">
      <c r="A103" s="138">
        <v>44</v>
      </c>
      <c r="B103" s="138" t="s">
        <v>253</v>
      </c>
      <c r="C103" s="167" t="s">
        <v>254</v>
      </c>
      <c r="D103" s="144" t="s">
        <v>157</v>
      </c>
      <c r="E103" s="149">
        <v>29.34</v>
      </c>
      <c r="F103" s="152"/>
      <c r="G103" s="152">
        <f t="shared" ref="G103" si="27">E103*F103</f>
        <v>0</v>
      </c>
      <c r="H103" s="152">
        <v>19.45</v>
      </c>
      <c r="I103" s="152">
        <f>ROUND(E103*H103,2)</f>
        <v>570.66</v>
      </c>
      <c r="J103" s="152">
        <v>122.55</v>
      </c>
      <c r="K103" s="152">
        <f>ROUND(E103*J103,2)</f>
        <v>3595.62</v>
      </c>
      <c r="L103" s="152">
        <v>21</v>
      </c>
      <c r="M103" s="152">
        <f>G103*(1+L103/100)</f>
        <v>0</v>
      </c>
      <c r="N103" s="144">
        <v>6.7000000000000002E-4</v>
      </c>
      <c r="O103" s="144">
        <f>ROUND(E103*N103,5)</f>
        <v>1.966E-2</v>
      </c>
      <c r="P103" s="144">
        <v>0.184</v>
      </c>
      <c r="Q103" s="144">
        <f>ROUND(E103*P103,5)</f>
        <v>5.3985599999999998</v>
      </c>
      <c r="R103" s="144"/>
      <c r="S103" s="144"/>
      <c r="T103" s="145">
        <v>0.22700000000000001</v>
      </c>
      <c r="U103" s="144">
        <f>ROUND(E103*T103,2)</f>
        <v>6.66</v>
      </c>
      <c r="V103" s="137"/>
      <c r="W103" s="137"/>
      <c r="X103" s="137"/>
      <c r="Y103" s="137"/>
      <c r="Z103" s="137"/>
      <c r="AA103" s="137"/>
    </row>
    <row r="104" spans="1:27" ht="22.5" outlineLevel="1" x14ac:dyDescent="0.2">
      <c r="A104" s="138"/>
      <c r="B104" s="138"/>
      <c r="C104" s="168" t="s">
        <v>255</v>
      </c>
      <c r="D104" s="146"/>
      <c r="E104" s="150">
        <v>38.94</v>
      </c>
      <c r="F104" s="152"/>
      <c r="G104" s="152"/>
      <c r="H104" s="152"/>
      <c r="I104" s="152"/>
      <c r="J104" s="152"/>
      <c r="K104" s="152"/>
      <c r="L104" s="152"/>
      <c r="M104" s="152"/>
      <c r="N104" s="144"/>
      <c r="O104" s="144"/>
      <c r="P104" s="144"/>
      <c r="Q104" s="144"/>
      <c r="R104" s="144"/>
      <c r="S104" s="144"/>
      <c r="T104" s="145"/>
      <c r="U104" s="144"/>
      <c r="V104" s="137"/>
      <c r="W104" s="137"/>
      <c r="X104" s="137"/>
      <c r="Y104" s="137"/>
      <c r="Z104" s="137"/>
      <c r="AA104" s="137"/>
    </row>
    <row r="105" spans="1:27" outlineLevel="1" x14ac:dyDescent="0.2">
      <c r="A105" s="138"/>
      <c r="B105" s="138"/>
      <c r="C105" s="168" t="s">
        <v>256</v>
      </c>
      <c r="D105" s="146"/>
      <c r="E105" s="150">
        <v>-9.6</v>
      </c>
      <c r="F105" s="152"/>
      <c r="G105" s="152"/>
      <c r="H105" s="152"/>
      <c r="I105" s="152"/>
      <c r="J105" s="152"/>
      <c r="K105" s="152"/>
      <c r="L105" s="152"/>
      <c r="M105" s="152"/>
      <c r="N105" s="144"/>
      <c r="O105" s="144"/>
      <c r="P105" s="144"/>
      <c r="Q105" s="144"/>
      <c r="R105" s="144"/>
      <c r="S105" s="144"/>
      <c r="T105" s="145"/>
      <c r="U105" s="144"/>
      <c r="V105" s="137"/>
      <c r="W105" s="137"/>
      <c r="X105" s="137"/>
      <c r="Y105" s="137"/>
      <c r="Z105" s="137"/>
      <c r="AA105" s="137"/>
    </row>
    <row r="106" spans="1:27" ht="22.5" outlineLevel="1" x14ac:dyDescent="0.2">
      <c r="A106" s="138">
        <v>45</v>
      </c>
      <c r="B106" s="138" t="s">
        <v>257</v>
      </c>
      <c r="C106" s="167" t="s">
        <v>258</v>
      </c>
      <c r="D106" s="144" t="s">
        <v>157</v>
      </c>
      <c r="E106" s="149">
        <v>21.33</v>
      </c>
      <c r="F106" s="152"/>
      <c r="G106" s="152">
        <f t="shared" ref="G106" si="28">E106*F106</f>
        <v>0</v>
      </c>
      <c r="H106" s="152">
        <v>0</v>
      </c>
      <c r="I106" s="152">
        <f>ROUND(E106*H106,2)</f>
        <v>0</v>
      </c>
      <c r="J106" s="152">
        <v>98.9</v>
      </c>
      <c r="K106" s="152">
        <f>ROUND(E106*J106,2)</f>
        <v>2109.54</v>
      </c>
      <c r="L106" s="152">
        <v>21</v>
      </c>
      <c r="M106" s="152">
        <f>G106*(1+L106/100)</f>
        <v>0</v>
      </c>
      <c r="N106" s="144">
        <v>0</v>
      </c>
      <c r="O106" s="144">
        <f>ROUND(E106*N106,5)</f>
        <v>0</v>
      </c>
      <c r="P106" s="144">
        <v>0.02</v>
      </c>
      <c r="Q106" s="144">
        <f>ROUND(E106*P106,5)</f>
        <v>0.42659999999999998</v>
      </c>
      <c r="R106" s="144"/>
      <c r="S106" s="144"/>
      <c r="T106" s="145">
        <v>0.23</v>
      </c>
      <c r="U106" s="144">
        <f>ROUND(E106*T106,2)</f>
        <v>4.91</v>
      </c>
      <c r="V106" s="137"/>
      <c r="W106" s="137"/>
      <c r="X106" s="137"/>
      <c r="Y106" s="137"/>
      <c r="Z106" s="137"/>
      <c r="AA106" s="137"/>
    </row>
    <row r="107" spans="1:27" ht="33.75" outlineLevel="1" x14ac:dyDescent="0.2">
      <c r="A107" s="138"/>
      <c r="B107" s="138"/>
      <c r="C107" s="168" t="s">
        <v>259</v>
      </c>
      <c r="D107" s="146"/>
      <c r="E107" s="150">
        <v>21.33</v>
      </c>
      <c r="F107" s="152"/>
      <c r="G107" s="152"/>
      <c r="H107" s="152"/>
      <c r="I107" s="152"/>
      <c r="J107" s="152"/>
      <c r="K107" s="152"/>
      <c r="L107" s="152"/>
      <c r="M107" s="152"/>
      <c r="N107" s="144"/>
      <c r="O107" s="144"/>
      <c r="P107" s="144"/>
      <c r="Q107" s="144"/>
      <c r="R107" s="144"/>
      <c r="S107" s="144"/>
      <c r="T107" s="145"/>
      <c r="U107" s="144"/>
      <c r="V107" s="137"/>
      <c r="W107" s="137"/>
      <c r="X107" s="137"/>
      <c r="Y107" s="137"/>
      <c r="Z107" s="137"/>
      <c r="AA107" s="137"/>
    </row>
    <row r="108" spans="1:27" ht="22.5" outlineLevel="1" x14ac:dyDescent="0.2">
      <c r="A108" s="138">
        <v>46</v>
      </c>
      <c r="B108" s="138" t="s">
        <v>260</v>
      </c>
      <c r="C108" s="167" t="s">
        <v>261</v>
      </c>
      <c r="D108" s="144" t="s">
        <v>128</v>
      </c>
      <c r="E108" s="149">
        <v>2.9862000000000002</v>
      </c>
      <c r="F108" s="152"/>
      <c r="G108" s="152">
        <f t="shared" ref="G108" si="29">E108*F108</f>
        <v>0</v>
      </c>
      <c r="H108" s="152">
        <v>0</v>
      </c>
      <c r="I108" s="152">
        <f>ROUND(E108*H108,2)</f>
        <v>0</v>
      </c>
      <c r="J108" s="152">
        <v>4330</v>
      </c>
      <c r="K108" s="152">
        <f>ROUND(E108*J108,2)</f>
        <v>12930.25</v>
      </c>
      <c r="L108" s="152">
        <v>21</v>
      </c>
      <c r="M108" s="152">
        <f>G108*(1+L108/100)</f>
        <v>0</v>
      </c>
      <c r="N108" s="144">
        <v>0</v>
      </c>
      <c r="O108" s="144">
        <f>ROUND(E108*N108,5)</f>
        <v>0</v>
      </c>
      <c r="P108" s="144">
        <v>2.2000000000000002</v>
      </c>
      <c r="Q108" s="144">
        <f>ROUND(E108*P108,5)</f>
        <v>6.5696399999999997</v>
      </c>
      <c r="R108" s="144"/>
      <c r="S108" s="144"/>
      <c r="T108" s="145">
        <v>11.05</v>
      </c>
      <c r="U108" s="144">
        <f>ROUND(E108*T108,2)</f>
        <v>33</v>
      </c>
      <c r="V108" s="137"/>
      <c r="W108" s="137"/>
      <c r="X108" s="137"/>
      <c r="Y108" s="137"/>
      <c r="Z108" s="137"/>
      <c r="AA108" s="137"/>
    </row>
    <row r="109" spans="1:27" ht="33.75" outlineLevel="1" x14ac:dyDescent="0.2">
      <c r="A109" s="138"/>
      <c r="B109" s="138"/>
      <c r="C109" s="168" t="s">
        <v>262</v>
      </c>
      <c r="D109" s="146"/>
      <c r="E109" s="150">
        <v>2.9862000000000002</v>
      </c>
      <c r="F109" s="152"/>
      <c r="G109" s="152"/>
      <c r="H109" s="152"/>
      <c r="I109" s="152"/>
      <c r="J109" s="152"/>
      <c r="K109" s="152"/>
      <c r="L109" s="152"/>
      <c r="M109" s="152"/>
      <c r="N109" s="144"/>
      <c r="O109" s="144"/>
      <c r="P109" s="144"/>
      <c r="Q109" s="144"/>
      <c r="R109" s="144"/>
      <c r="S109" s="144"/>
      <c r="T109" s="145"/>
      <c r="U109" s="144"/>
      <c r="V109" s="137"/>
      <c r="W109" s="137"/>
      <c r="X109" s="137"/>
      <c r="Y109" s="137"/>
      <c r="Z109" s="137"/>
      <c r="AA109" s="137"/>
    </row>
    <row r="110" spans="1:27" ht="22.5" outlineLevel="1" x14ac:dyDescent="0.2">
      <c r="A110" s="138">
        <v>47</v>
      </c>
      <c r="B110" s="138" t="s">
        <v>263</v>
      </c>
      <c r="C110" s="167" t="s">
        <v>264</v>
      </c>
      <c r="D110" s="144" t="s">
        <v>128</v>
      </c>
      <c r="E110" s="149">
        <v>2.9862000000000002</v>
      </c>
      <c r="F110" s="152"/>
      <c r="G110" s="152">
        <f t="shared" ref="G110" si="30">E110*F110</f>
        <v>0</v>
      </c>
      <c r="H110" s="152">
        <v>0</v>
      </c>
      <c r="I110" s="152">
        <f>ROUND(E110*H110,2)</f>
        <v>0</v>
      </c>
      <c r="J110" s="152">
        <v>1892</v>
      </c>
      <c r="K110" s="152">
        <f>ROUND(E110*J110,2)</f>
        <v>5649.89</v>
      </c>
      <c r="L110" s="152">
        <v>21</v>
      </c>
      <c r="M110" s="152">
        <f>G110*(1+L110/100)</f>
        <v>0</v>
      </c>
      <c r="N110" s="144">
        <v>0</v>
      </c>
      <c r="O110" s="144">
        <f>ROUND(E110*N110,5)</f>
        <v>0</v>
      </c>
      <c r="P110" s="144">
        <v>0</v>
      </c>
      <c r="Q110" s="144">
        <f>ROUND(E110*P110,5)</f>
        <v>0</v>
      </c>
      <c r="R110" s="144"/>
      <c r="S110" s="144"/>
      <c r="T110" s="145">
        <v>4.8280000000000003</v>
      </c>
      <c r="U110" s="144">
        <f>ROUND(E110*T110,2)</f>
        <v>14.42</v>
      </c>
      <c r="V110" s="137"/>
      <c r="W110" s="137"/>
      <c r="X110" s="137"/>
      <c r="Y110" s="137"/>
      <c r="Z110" s="137"/>
      <c r="AA110" s="137"/>
    </row>
    <row r="111" spans="1:27" ht="33.75" outlineLevel="1" x14ac:dyDescent="0.2">
      <c r="A111" s="138"/>
      <c r="B111" s="138"/>
      <c r="C111" s="168" t="s">
        <v>262</v>
      </c>
      <c r="D111" s="146"/>
      <c r="E111" s="150">
        <v>2.9862000000000002</v>
      </c>
      <c r="F111" s="152"/>
      <c r="G111" s="152"/>
      <c r="H111" s="152"/>
      <c r="I111" s="152"/>
      <c r="J111" s="152"/>
      <c r="K111" s="152"/>
      <c r="L111" s="152"/>
      <c r="M111" s="152"/>
      <c r="N111" s="144"/>
      <c r="O111" s="144"/>
      <c r="P111" s="144"/>
      <c r="Q111" s="144"/>
      <c r="R111" s="144"/>
      <c r="S111" s="144"/>
      <c r="T111" s="145"/>
      <c r="U111" s="144"/>
      <c r="V111" s="137"/>
      <c r="W111" s="137"/>
      <c r="X111" s="137"/>
      <c r="Y111" s="137"/>
      <c r="Z111" s="137"/>
      <c r="AA111" s="137"/>
    </row>
    <row r="112" spans="1:27" outlineLevel="1" x14ac:dyDescent="0.2">
      <c r="A112" s="138">
        <v>48</v>
      </c>
      <c r="B112" s="138" t="s">
        <v>265</v>
      </c>
      <c r="C112" s="167" t="s">
        <v>266</v>
      </c>
      <c r="D112" s="144" t="s">
        <v>157</v>
      </c>
      <c r="E112" s="149">
        <v>6.58</v>
      </c>
      <c r="F112" s="152"/>
      <c r="G112" s="152">
        <f t="shared" ref="G112" si="31">E112*F112</f>
        <v>0</v>
      </c>
      <c r="H112" s="152">
        <v>19.45</v>
      </c>
      <c r="I112" s="152">
        <f>ROUND(E112*H112,2)</f>
        <v>127.98</v>
      </c>
      <c r="J112" s="152">
        <v>93.05</v>
      </c>
      <c r="K112" s="152">
        <f>ROUND(E112*J112,2)</f>
        <v>612.27</v>
      </c>
      <c r="L112" s="152">
        <v>21</v>
      </c>
      <c r="M112" s="152">
        <f>G112*(1+L112/100)</f>
        <v>0</v>
      </c>
      <c r="N112" s="144">
        <v>6.7000000000000002E-4</v>
      </c>
      <c r="O112" s="144">
        <f>ROUND(E112*N112,5)</f>
        <v>4.4099999999999999E-3</v>
      </c>
      <c r="P112" s="144">
        <v>0.13300000000000001</v>
      </c>
      <c r="Q112" s="144">
        <f>ROUND(E112*P112,5)</f>
        <v>0.87514000000000003</v>
      </c>
      <c r="R112" s="144"/>
      <c r="S112" s="144"/>
      <c r="T112" s="145">
        <v>0.188</v>
      </c>
      <c r="U112" s="144">
        <f>ROUND(E112*T112,2)</f>
        <v>1.24</v>
      </c>
      <c r="V112" s="137"/>
      <c r="W112" s="137"/>
      <c r="X112" s="137"/>
      <c r="Y112" s="137"/>
      <c r="Z112" s="137"/>
      <c r="AA112" s="137"/>
    </row>
    <row r="113" spans="1:27" outlineLevel="1" x14ac:dyDescent="0.2">
      <c r="A113" s="138"/>
      <c r="B113" s="138"/>
      <c r="C113" s="168" t="s">
        <v>267</v>
      </c>
      <c r="D113" s="146"/>
      <c r="E113" s="150">
        <v>6.58</v>
      </c>
      <c r="F113" s="152"/>
      <c r="G113" s="152"/>
      <c r="H113" s="152"/>
      <c r="I113" s="152"/>
      <c r="J113" s="152"/>
      <c r="K113" s="152"/>
      <c r="L113" s="152"/>
      <c r="M113" s="152"/>
      <c r="N113" s="144"/>
      <c r="O113" s="144"/>
      <c r="P113" s="144"/>
      <c r="Q113" s="144"/>
      <c r="R113" s="144"/>
      <c r="S113" s="144"/>
      <c r="T113" s="145"/>
      <c r="U113" s="144"/>
      <c r="V113" s="137"/>
      <c r="W113" s="137"/>
      <c r="X113" s="137"/>
      <c r="Y113" s="137"/>
      <c r="Z113" s="137"/>
      <c r="AA113" s="137"/>
    </row>
    <row r="114" spans="1:27" x14ac:dyDescent="0.2">
      <c r="A114" s="139" t="s">
        <v>125</v>
      </c>
      <c r="B114" s="139" t="s">
        <v>79</v>
      </c>
      <c r="C114" s="169" t="s">
        <v>80</v>
      </c>
      <c r="D114" s="147"/>
      <c r="E114" s="151"/>
      <c r="F114" s="153"/>
      <c r="G114" s="153">
        <f>SUM(G115:G160)</f>
        <v>0</v>
      </c>
      <c r="H114" s="153"/>
      <c r="I114" s="153">
        <f>SUM(I115:I160)</f>
        <v>0</v>
      </c>
      <c r="J114" s="153"/>
      <c r="K114" s="153">
        <f>SUM(K115:K160)</f>
        <v>133547.63999999998</v>
      </c>
      <c r="L114" s="153"/>
      <c r="M114" s="153">
        <f>SUM(M115:M160)</f>
        <v>0</v>
      </c>
      <c r="N114" s="147"/>
      <c r="O114" s="147">
        <f>SUM(O115:O160)</f>
        <v>0</v>
      </c>
      <c r="P114" s="147"/>
      <c r="Q114" s="147">
        <f>SUM(Q115:Q160)</f>
        <v>8.6512200000000004</v>
      </c>
      <c r="R114" s="147"/>
      <c r="S114" s="147"/>
      <c r="T114" s="148"/>
      <c r="U114" s="147">
        <f>SUM(U115:U160)</f>
        <v>114.32</v>
      </c>
    </row>
    <row r="115" spans="1:27" outlineLevel="1" x14ac:dyDescent="0.2">
      <c r="A115" s="138">
        <v>49</v>
      </c>
      <c r="B115" s="138" t="s">
        <v>268</v>
      </c>
      <c r="C115" s="167" t="s">
        <v>269</v>
      </c>
      <c r="D115" s="144" t="s">
        <v>157</v>
      </c>
      <c r="E115" s="149">
        <v>59.2896</v>
      </c>
      <c r="F115" s="152"/>
      <c r="G115" s="152">
        <f t="shared" ref="G115" si="32">E115*F115</f>
        <v>0</v>
      </c>
      <c r="H115" s="152">
        <v>0</v>
      </c>
      <c r="I115" s="152">
        <f>ROUND(E115*H115,2)</f>
        <v>0</v>
      </c>
      <c r="J115" s="152">
        <v>129</v>
      </c>
      <c r="K115" s="152">
        <f>ROUND(E115*J115,2)</f>
        <v>7648.36</v>
      </c>
      <c r="L115" s="152">
        <v>21</v>
      </c>
      <c r="M115" s="152">
        <f>G115*(1+L115/100)</f>
        <v>0</v>
      </c>
      <c r="N115" s="144">
        <v>0</v>
      </c>
      <c r="O115" s="144">
        <f>ROUND(E115*N115,5)</f>
        <v>0</v>
      </c>
      <c r="P115" s="144">
        <v>6.8000000000000005E-2</v>
      </c>
      <c r="Q115" s="144">
        <f>ROUND(E115*P115,5)</f>
        <v>4.0316900000000002</v>
      </c>
      <c r="R115" s="144"/>
      <c r="S115" s="144"/>
      <c r="T115" s="145">
        <v>0.3</v>
      </c>
      <c r="U115" s="144">
        <f>ROUND(E115*T115,2)</f>
        <v>17.79</v>
      </c>
      <c r="V115" s="137"/>
      <c r="W115" s="137"/>
      <c r="X115" s="137"/>
      <c r="Y115" s="137"/>
      <c r="Z115" s="137"/>
      <c r="AA115" s="137"/>
    </row>
    <row r="116" spans="1:27" ht="45" outlineLevel="1" x14ac:dyDescent="0.2">
      <c r="A116" s="138"/>
      <c r="B116" s="138"/>
      <c r="C116" s="168" t="s">
        <v>270</v>
      </c>
      <c r="D116" s="146"/>
      <c r="E116" s="150">
        <v>59.2896</v>
      </c>
      <c r="F116" s="152"/>
      <c r="G116" s="152"/>
      <c r="H116" s="152"/>
      <c r="I116" s="152"/>
      <c r="J116" s="152"/>
      <c r="K116" s="152"/>
      <c r="L116" s="152"/>
      <c r="M116" s="152"/>
      <c r="N116" s="144"/>
      <c r="O116" s="144"/>
      <c r="P116" s="144"/>
      <c r="Q116" s="144"/>
      <c r="R116" s="144"/>
      <c r="S116" s="144"/>
      <c r="T116" s="145"/>
      <c r="U116" s="144"/>
      <c r="V116" s="137"/>
      <c r="W116" s="137"/>
      <c r="X116" s="137"/>
      <c r="Y116" s="137"/>
      <c r="Z116" s="137"/>
      <c r="AA116" s="137"/>
    </row>
    <row r="117" spans="1:27" outlineLevel="1" x14ac:dyDescent="0.2">
      <c r="A117" s="138">
        <v>50</v>
      </c>
      <c r="B117" s="138" t="s">
        <v>271</v>
      </c>
      <c r="C117" s="167" t="s">
        <v>272</v>
      </c>
      <c r="D117" s="144" t="s">
        <v>157</v>
      </c>
      <c r="E117" s="149">
        <v>100.4246</v>
      </c>
      <c r="F117" s="152"/>
      <c r="G117" s="152">
        <f t="shared" ref="G117" si="33">E117*F117</f>
        <v>0</v>
      </c>
      <c r="H117" s="152">
        <v>0</v>
      </c>
      <c r="I117" s="152">
        <f>ROUND(E117*H117,2)</f>
        <v>0</v>
      </c>
      <c r="J117" s="152">
        <v>102</v>
      </c>
      <c r="K117" s="152">
        <f>ROUND(E117*J117,2)</f>
        <v>10243.31</v>
      </c>
      <c r="L117" s="152">
        <v>21</v>
      </c>
      <c r="M117" s="152">
        <f>G117*(1+L117/100)</f>
        <v>0</v>
      </c>
      <c r="N117" s="144">
        <v>0</v>
      </c>
      <c r="O117" s="144">
        <f>ROUND(E117*N117,5)</f>
        <v>0</v>
      </c>
      <c r="P117" s="144">
        <v>4.5999999999999999E-2</v>
      </c>
      <c r="Q117" s="144">
        <f>ROUND(E117*P117,5)</f>
        <v>4.6195300000000001</v>
      </c>
      <c r="R117" s="144"/>
      <c r="S117" s="144"/>
      <c r="T117" s="145">
        <v>0.26</v>
      </c>
      <c r="U117" s="144">
        <f>ROUND(E117*T117,2)</f>
        <v>26.11</v>
      </c>
      <c r="V117" s="137"/>
      <c r="W117" s="137"/>
      <c r="X117" s="137"/>
      <c r="Y117" s="137"/>
      <c r="Z117" s="137"/>
      <c r="AA117" s="137"/>
    </row>
    <row r="118" spans="1:27" ht="45" outlineLevel="1" x14ac:dyDescent="0.2">
      <c r="A118" s="138"/>
      <c r="B118" s="138"/>
      <c r="C118" s="168" t="s">
        <v>273</v>
      </c>
      <c r="D118" s="146"/>
      <c r="E118" s="150">
        <v>100.4246</v>
      </c>
      <c r="F118" s="152"/>
      <c r="G118" s="152"/>
      <c r="H118" s="152"/>
      <c r="I118" s="152"/>
      <c r="J118" s="152"/>
      <c r="K118" s="152"/>
      <c r="L118" s="152"/>
      <c r="M118" s="152"/>
      <c r="N118" s="144"/>
      <c r="O118" s="144"/>
      <c r="P118" s="144"/>
      <c r="Q118" s="144"/>
      <c r="R118" s="144"/>
      <c r="S118" s="144"/>
      <c r="T118" s="145"/>
      <c r="U118" s="144"/>
      <c r="V118" s="137"/>
      <c r="W118" s="137"/>
      <c r="X118" s="137"/>
      <c r="Y118" s="137"/>
      <c r="Z118" s="137"/>
      <c r="AA118" s="137"/>
    </row>
    <row r="119" spans="1:27" outlineLevel="1" x14ac:dyDescent="0.2">
      <c r="A119" s="138">
        <v>51</v>
      </c>
      <c r="B119" s="138" t="s">
        <v>274</v>
      </c>
      <c r="C119" s="167" t="s">
        <v>275</v>
      </c>
      <c r="D119" s="144" t="s">
        <v>179</v>
      </c>
      <c r="E119" s="149">
        <v>30.145</v>
      </c>
      <c r="F119" s="152"/>
      <c r="G119" s="152">
        <f t="shared" ref="G119" si="34">E119*F119</f>
        <v>0</v>
      </c>
      <c r="H119" s="152">
        <v>0</v>
      </c>
      <c r="I119" s="152">
        <f>ROUND(E119*H119,2)</f>
        <v>0</v>
      </c>
      <c r="J119" s="152">
        <v>369.5</v>
      </c>
      <c r="K119" s="152">
        <f>ROUND(E119*J119,2)</f>
        <v>11138.58</v>
      </c>
      <c r="L119" s="152">
        <v>21</v>
      </c>
      <c r="M119" s="152">
        <f>G119*(1+L119/100)</f>
        <v>0</v>
      </c>
      <c r="N119" s="144">
        <v>0</v>
      </c>
      <c r="O119" s="144">
        <f>ROUND(E119*N119,5)</f>
        <v>0</v>
      </c>
      <c r="P119" s="144">
        <v>0</v>
      </c>
      <c r="Q119" s="144">
        <f>ROUND(E119*P119,5)</f>
        <v>0</v>
      </c>
      <c r="R119" s="144"/>
      <c r="S119" s="144"/>
      <c r="T119" s="145">
        <v>0.94199999999999995</v>
      </c>
      <c r="U119" s="144">
        <f>ROUND(E119*T119,2)</f>
        <v>28.4</v>
      </c>
      <c r="V119" s="137"/>
      <c r="W119" s="137"/>
      <c r="X119" s="137"/>
      <c r="Y119" s="137"/>
      <c r="Z119" s="137"/>
      <c r="AA119" s="137"/>
    </row>
    <row r="120" spans="1:27" outlineLevel="1" x14ac:dyDescent="0.2">
      <c r="A120" s="138"/>
      <c r="B120" s="138"/>
      <c r="C120" s="168" t="s">
        <v>276</v>
      </c>
      <c r="D120" s="146"/>
      <c r="E120" s="150">
        <v>1.2669999999999999</v>
      </c>
      <c r="F120" s="152"/>
      <c r="G120" s="152"/>
      <c r="H120" s="152"/>
      <c r="I120" s="152"/>
      <c r="J120" s="152"/>
      <c r="K120" s="152"/>
      <c r="L120" s="152"/>
      <c r="M120" s="152"/>
      <c r="N120" s="144"/>
      <c r="O120" s="144"/>
      <c r="P120" s="144"/>
      <c r="Q120" s="144"/>
      <c r="R120" s="144"/>
      <c r="S120" s="144"/>
      <c r="T120" s="145"/>
      <c r="U120" s="144"/>
      <c r="V120" s="137"/>
      <c r="W120" s="137"/>
      <c r="X120" s="137"/>
      <c r="Y120" s="137"/>
      <c r="Z120" s="137"/>
      <c r="AA120" s="137"/>
    </row>
    <row r="121" spans="1:27" outlineLevel="1" x14ac:dyDescent="0.2">
      <c r="A121" s="138"/>
      <c r="B121" s="138"/>
      <c r="C121" s="168" t="s">
        <v>277</v>
      </c>
      <c r="D121" s="146"/>
      <c r="E121" s="150">
        <v>1.506</v>
      </c>
      <c r="F121" s="152"/>
      <c r="G121" s="152"/>
      <c r="H121" s="152"/>
      <c r="I121" s="152"/>
      <c r="J121" s="152"/>
      <c r="K121" s="152"/>
      <c r="L121" s="152"/>
      <c r="M121" s="152"/>
      <c r="N121" s="144"/>
      <c r="O121" s="144"/>
      <c r="P121" s="144"/>
      <c r="Q121" s="144"/>
      <c r="R121" s="144"/>
      <c r="S121" s="144"/>
      <c r="T121" s="145"/>
      <c r="U121" s="144"/>
      <c r="V121" s="137"/>
      <c r="W121" s="137"/>
      <c r="X121" s="137"/>
      <c r="Y121" s="137"/>
      <c r="Z121" s="137"/>
      <c r="AA121" s="137"/>
    </row>
    <row r="122" spans="1:27" outlineLevel="1" x14ac:dyDescent="0.2">
      <c r="A122" s="138"/>
      <c r="B122" s="138"/>
      <c r="C122" s="168" t="s">
        <v>278</v>
      </c>
      <c r="D122" s="146"/>
      <c r="E122" s="150">
        <v>0.67300000000000004</v>
      </c>
      <c r="F122" s="152"/>
      <c r="G122" s="152"/>
      <c r="H122" s="152"/>
      <c r="I122" s="152"/>
      <c r="J122" s="152"/>
      <c r="K122" s="152"/>
      <c r="L122" s="152"/>
      <c r="M122" s="152"/>
      <c r="N122" s="144"/>
      <c r="O122" s="144"/>
      <c r="P122" s="144"/>
      <c r="Q122" s="144"/>
      <c r="R122" s="144"/>
      <c r="S122" s="144"/>
      <c r="T122" s="145"/>
      <c r="U122" s="144"/>
      <c r="V122" s="137"/>
      <c r="W122" s="137"/>
      <c r="X122" s="137"/>
      <c r="Y122" s="137"/>
      <c r="Z122" s="137"/>
      <c r="AA122" s="137"/>
    </row>
    <row r="123" spans="1:27" outlineLevel="1" x14ac:dyDescent="0.2">
      <c r="A123" s="138"/>
      <c r="B123" s="138"/>
      <c r="C123" s="168" t="s">
        <v>279</v>
      </c>
      <c r="D123" s="146"/>
      <c r="E123" s="150">
        <v>1.8560000000000001</v>
      </c>
      <c r="F123" s="152"/>
      <c r="G123" s="152"/>
      <c r="H123" s="152"/>
      <c r="I123" s="152"/>
      <c r="J123" s="152"/>
      <c r="K123" s="152"/>
      <c r="L123" s="152"/>
      <c r="M123" s="152"/>
      <c r="N123" s="144"/>
      <c r="O123" s="144"/>
      <c r="P123" s="144"/>
      <c r="Q123" s="144"/>
      <c r="R123" s="144"/>
      <c r="S123" s="144"/>
      <c r="T123" s="145"/>
      <c r="U123" s="144"/>
      <c r="V123" s="137"/>
      <c r="W123" s="137"/>
      <c r="X123" s="137"/>
      <c r="Y123" s="137"/>
      <c r="Z123" s="137"/>
      <c r="AA123" s="137"/>
    </row>
    <row r="124" spans="1:27" outlineLevel="1" x14ac:dyDescent="0.2">
      <c r="A124" s="138"/>
      <c r="B124" s="138"/>
      <c r="C124" s="168" t="s">
        <v>280</v>
      </c>
      <c r="D124" s="146"/>
      <c r="E124" s="150">
        <v>5.3979999999999997</v>
      </c>
      <c r="F124" s="152"/>
      <c r="G124" s="152"/>
      <c r="H124" s="152"/>
      <c r="I124" s="152"/>
      <c r="J124" s="152"/>
      <c r="K124" s="152"/>
      <c r="L124" s="152"/>
      <c r="M124" s="152"/>
      <c r="N124" s="144"/>
      <c r="O124" s="144"/>
      <c r="P124" s="144"/>
      <c r="Q124" s="144"/>
      <c r="R124" s="144"/>
      <c r="S124" s="144"/>
      <c r="T124" s="145"/>
      <c r="U124" s="144"/>
      <c r="V124" s="137"/>
      <c r="W124" s="137"/>
      <c r="X124" s="137"/>
      <c r="Y124" s="137"/>
      <c r="Z124" s="137"/>
      <c r="AA124" s="137"/>
    </row>
    <row r="125" spans="1:27" outlineLevel="1" x14ac:dyDescent="0.2">
      <c r="A125" s="138"/>
      <c r="B125" s="138"/>
      <c r="C125" s="168" t="s">
        <v>281</v>
      </c>
      <c r="D125" s="146"/>
      <c r="E125" s="150">
        <v>0.42599999999999999</v>
      </c>
      <c r="F125" s="152"/>
      <c r="G125" s="152"/>
      <c r="H125" s="152"/>
      <c r="I125" s="152"/>
      <c r="J125" s="152"/>
      <c r="K125" s="152"/>
      <c r="L125" s="152"/>
      <c r="M125" s="152"/>
      <c r="N125" s="144"/>
      <c r="O125" s="144"/>
      <c r="P125" s="144"/>
      <c r="Q125" s="144"/>
      <c r="R125" s="144"/>
      <c r="S125" s="144"/>
      <c r="T125" s="145"/>
      <c r="U125" s="144"/>
      <c r="V125" s="137"/>
      <c r="W125" s="137"/>
      <c r="X125" s="137"/>
      <c r="Y125" s="137"/>
      <c r="Z125" s="137"/>
      <c r="AA125" s="137"/>
    </row>
    <row r="126" spans="1:27" outlineLevel="1" x14ac:dyDescent="0.2">
      <c r="A126" s="138"/>
      <c r="B126" s="138"/>
      <c r="C126" s="168" t="s">
        <v>282</v>
      </c>
      <c r="D126" s="146"/>
      <c r="E126" s="150">
        <v>6.569</v>
      </c>
      <c r="F126" s="152"/>
      <c r="G126" s="152"/>
      <c r="H126" s="152"/>
      <c r="I126" s="152"/>
      <c r="J126" s="152"/>
      <c r="K126" s="152"/>
      <c r="L126" s="152"/>
      <c r="M126" s="152"/>
      <c r="N126" s="144"/>
      <c r="O126" s="144"/>
      <c r="P126" s="144"/>
      <c r="Q126" s="144"/>
      <c r="R126" s="144"/>
      <c r="S126" s="144"/>
      <c r="T126" s="145"/>
      <c r="U126" s="144"/>
      <c r="V126" s="137"/>
      <c r="W126" s="137"/>
      <c r="X126" s="137"/>
      <c r="Y126" s="137"/>
      <c r="Z126" s="137"/>
      <c r="AA126" s="137"/>
    </row>
    <row r="127" spans="1:27" outlineLevel="1" x14ac:dyDescent="0.2">
      <c r="A127" s="138"/>
      <c r="B127" s="138"/>
      <c r="C127" s="168" t="s">
        <v>283</v>
      </c>
      <c r="D127" s="146"/>
      <c r="E127" s="150">
        <v>0.875</v>
      </c>
      <c r="F127" s="152"/>
      <c r="G127" s="152"/>
      <c r="H127" s="152"/>
      <c r="I127" s="152"/>
      <c r="J127" s="152"/>
      <c r="K127" s="152"/>
      <c r="L127" s="152"/>
      <c r="M127" s="152"/>
      <c r="N127" s="144"/>
      <c r="O127" s="144"/>
      <c r="P127" s="144"/>
      <c r="Q127" s="144"/>
      <c r="R127" s="144"/>
      <c r="S127" s="144"/>
      <c r="T127" s="145"/>
      <c r="U127" s="144"/>
      <c r="V127" s="137"/>
      <c r="W127" s="137"/>
      <c r="X127" s="137"/>
      <c r="Y127" s="137"/>
      <c r="Z127" s="137"/>
      <c r="AA127" s="137"/>
    </row>
    <row r="128" spans="1:27" outlineLevel="1" x14ac:dyDescent="0.2">
      <c r="A128" s="138"/>
      <c r="B128" s="138"/>
      <c r="C128" s="168" t="s">
        <v>284</v>
      </c>
      <c r="D128" s="146"/>
      <c r="E128" s="150">
        <v>4.0309999999999997</v>
      </c>
      <c r="F128" s="152"/>
      <c r="G128" s="152"/>
      <c r="H128" s="152"/>
      <c r="I128" s="152"/>
      <c r="J128" s="152"/>
      <c r="K128" s="152"/>
      <c r="L128" s="152"/>
      <c r="M128" s="152"/>
      <c r="N128" s="144"/>
      <c r="O128" s="144"/>
      <c r="P128" s="144"/>
      <c r="Q128" s="144"/>
      <c r="R128" s="144"/>
      <c r="S128" s="144"/>
      <c r="T128" s="145"/>
      <c r="U128" s="144"/>
      <c r="V128" s="137"/>
      <c r="W128" s="137"/>
      <c r="X128" s="137"/>
      <c r="Y128" s="137"/>
      <c r="Z128" s="137"/>
      <c r="AA128" s="137"/>
    </row>
    <row r="129" spans="1:27" outlineLevel="1" x14ac:dyDescent="0.2">
      <c r="A129" s="138"/>
      <c r="B129" s="138"/>
      <c r="C129" s="168" t="s">
        <v>285</v>
      </c>
      <c r="D129" s="146"/>
      <c r="E129" s="150">
        <v>4.6189999999999998</v>
      </c>
      <c r="F129" s="152"/>
      <c r="G129" s="152"/>
      <c r="H129" s="152"/>
      <c r="I129" s="152"/>
      <c r="J129" s="152"/>
      <c r="K129" s="152"/>
      <c r="L129" s="152"/>
      <c r="M129" s="152"/>
      <c r="N129" s="144"/>
      <c r="O129" s="144"/>
      <c r="P129" s="144"/>
      <c r="Q129" s="144"/>
      <c r="R129" s="144"/>
      <c r="S129" s="144"/>
      <c r="T129" s="145"/>
      <c r="U129" s="144"/>
      <c r="V129" s="137"/>
      <c r="W129" s="137"/>
      <c r="X129" s="137"/>
      <c r="Y129" s="137"/>
      <c r="Z129" s="137"/>
      <c r="AA129" s="137"/>
    </row>
    <row r="130" spans="1:27" outlineLevel="1" x14ac:dyDescent="0.2">
      <c r="A130" s="138"/>
      <c r="B130" s="138"/>
      <c r="C130" s="168" t="s">
        <v>286</v>
      </c>
      <c r="D130" s="146"/>
      <c r="E130" s="150">
        <v>0.10299999999999999</v>
      </c>
      <c r="F130" s="152"/>
      <c r="G130" s="152"/>
      <c r="H130" s="152"/>
      <c r="I130" s="152"/>
      <c r="J130" s="152"/>
      <c r="K130" s="152"/>
      <c r="L130" s="152"/>
      <c r="M130" s="152"/>
      <c r="N130" s="144"/>
      <c r="O130" s="144"/>
      <c r="P130" s="144"/>
      <c r="Q130" s="144"/>
      <c r="R130" s="144"/>
      <c r="S130" s="144"/>
      <c r="T130" s="145"/>
      <c r="U130" s="144"/>
      <c r="V130" s="137"/>
      <c r="W130" s="137"/>
      <c r="X130" s="137"/>
      <c r="Y130" s="137"/>
      <c r="Z130" s="137"/>
      <c r="AA130" s="137"/>
    </row>
    <row r="131" spans="1:27" outlineLevel="1" x14ac:dyDescent="0.2">
      <c r="A131" s="138"/>
      <c r="B131" s="138"/>
      <c r="C131" s="168" t="s">
        <v>287</v>
      </c>
      <c r="D131" s="146"/>
      <c r="E131" s="150">
        <v>1.365</v>
      </c>
      <c r="F131" s="152"/>
      <c r="G131" s="152"/>
      <c r="H131" s="152"/>
      <c r="I131" s="152"/>
      <c r="J131" s="152"/>
      <c r="K131" s="152"/>
      <c r="L131" s="152"/>
      <c r="M131" s="152"/>
      <c r="N131" s="144"/>
      <c r="O131" s="144"/>
      <c r="P131" s="144"/>
      <c r="Q131" s="144"/>
      <c r="R131" s="144"/>
      <c r="S131" s="144"/>
      <c r="T131" s="145"/>
      <c r="U131" s="144"/>
      <c r="V131" s="137"/>
      <c r="W131" s="137"/>
      <c r="X131" s="137"/>
      <c r="Y131" s="137"/>
      <c r="Z131" s="137"/>
      <c r="AA131" s="137"/>
    </row>
    <row r="132" spans="1:27" outlineLevel="1" x14ac:dyDescent="0.2">
      <c r="A132" s="138"/>
      <c r="B132" s="138"/>
      <c r="C132" s="168" t="s">
        <v>288</v>
      </c>
      <c r="D132" s="146"/>
      <c r="E132" s="150">
        <v>0.41199999999999998</v>
      </c>
      <c r="F132" s="152"/>
      <c r="G132" s="152"/>
      <c r="H132" s="152"/>
      <c r="I132" s="152"/>
      <c r="J132" s="152"/>
      <c r="K132" s="152"/>
      <c r="L132" s="152"/>
      <c r="M132" s="152"/>
      <c r="N132" s="144"/>
      <c r="O132" s="144"/>
      <c r="P132" s="144"/>
      <c r="Q132" s="144"/>
      <c r="R132" s="144"/>
      <c r="S132" s="144"/>
      <c r="T132" s="145"/>
      <c r="U132" s="144"/>
      <c r="V132" s="137"/>
      <c r="W132" s="137"/>
      <c r="X132" s="137"/>
      <c r="Y132" s="137"/>
      <c r="Z132" s="137"/>
      <c r="AA132" s="137"/>
    </row>
    <row r="133" spans="1:27" outlineLevel="1" x14ac:dyDescent="0.2">
      <c r="A133" s="138"/>
      <c r="B133" s="138"/>
      <c r="C133" s="168" t="s">
        <v>289</v>
      </c>
      <c r="D133" s="146"/>
      <c r="E133" s="150">
        <v>0.56200000000000006</v>
      </c>
      <c r="F133" s="152"/>
      <c r="G133" s="152"/>
      <c r="H133" s="152"/>
      <c r="I133" s="152"/>
      <c r="J133" s="152"/>
      <c r="K133" s="152"/>
      <c r="L133" s="152"/>
      <c r="M133" s="152"/>
      <c r="N133" s="144"/>
      <c r="O133" s="144"/>
      <c r="P133" s="144"/>
      <c r="Q133" s="144"/>
      <c r="R133" s="144"/>
      <c r="S133" s="144"/>
      <c r="T133" s="145"/>
      <c r="U133" s="144"/>
      <c r="V133" s="137"/>
      <c r="W133" s="137"/>
      <c r="X133" s="137"/>
      <c r="Y133" s="137"/>
      <c r="Z133" s="137"/>
      <c r="AA133" s="137"/>
    </row>
    <row r="134" spans="1:27" outlineLevel="1" x14ac:dyDescent="0.2">
      <c r="A134" s="138"/>
      <c r="B134" s="138"/>
      <c r="C134" s="168" t="s">
        <v>290</v>
      </c>
      <c r="D134" s="146"/>
      <c r="E134" s="150">
        <v>0.48299999999999998</v>
      </c>
      <c r="F134" s="152"/>
      <c r="G134" s="152"/>
      <c r="H134" s="152"/>
      <c r="I134" s="152"/>
      <c r="J134" s="152"/>
      <c r="K134" s="152"/>
      <c r="L134" s="152"/>
      <c r="M134" s="152"/>
      <c r="N134" s="144"/>
      <c r="O134" s="144"/>
      <c r="P134" s="144"/>
      <c r="Q134" s="144"/>
      <c r="R134" s="144"/>
      <c r="S134" s="144"/>
      <c r="T134" s="145"/>
      <c r="U134" s="144"/>
      <c r="V134" s="137"/>
      <c r="W134" s="137"/>
      <c r="X134" s="137"/>
      <c r="Y134" s="137"/>
      <c r="Z134" s="137"/>
      <c r="AA134" s="137"/>
    </row>
    <row r="135" spans="1:27" outlineLevel="1" x14ac:dyDescent="0.2">
      <c r="A135" s="138">
        <v>52</v>
      </c>
      <c r="B135" s="138" t="s">
        <v>291</v>
      </c>
      <c r="C135" s="167" t="s">
        <v>292</v>
      </c>
      <c r="D135" s="144" t="s">
        <v>179</v>
      </c>
      <c r="E135" s="149">
        <v>60.29</v>
      </c>
      <c r="F135" s="152"/>
      <c r="G135" s="152">
        <f t="shared" ref="G135" si="35">E135*F135</f>
        <v>0</v>
      </c>
      <c r="H135" s="152">
        <v>0</v>
      </c>
      <c r="I135" s="152">
        <f>ROUND(E135*H135,2)</f>
        <v>0</v>
      </c>
      <c r="J135" s="152">
        <v>41.2</v>
      </c>
      <c r="K135" s="152">
        <f>ROUND(E135*J135,2)</f>
        <v>2483.9499999999998</v>
      </c>
      <c r="L135" s="152">
        <v>21</v>
      </c>
      <c r="M135" s="152">
        <f>G135*(1+L135/100)</f>
        <v>0</v>
      </c>
      <c r="N135" s="144">
        <v>0</v>
      </c>
      <c r="O135" s="144">
        <f>ROUND(E135*N135,5)</f>
        <v>0</v>
      </c>
      <c r="P135" s="144">
        <v>0</v>
      </c>
      <c r="Q135" s="144">
        <f>ROUND(E135*P135,5)</f>
        <v>0</v>
      </c>
      <c r="R135" s="144"/>
      <c r="S135" s="144"/>
      <c r="T135" s="145">
        <v>0.105</v>
      </c>
      <c r="U135" s="144">
        <f>ROUND(E135*T135,2)</f>
        <v>6.33</v>
      </c>
      <c r="V135" s="137"/>
      <c r="W135" s="137"/>
      <c r="X135" s="137"/>
      <c r="Y135" s="137"/>
      <c r="Z135" s="137"/>
      <c r="AA135" s="137"/>
    </row>
    <row r="136" spans="1:27" outlineLevel="1" x14ac:dyDescent="0.2">
      <c r="A136" s="138"/>
      <c r="B136" s="138"/>
      <c r="C136" s="168" t="s">
        <v>293</v>
      </c>
      <c r="D136" s="146"/>
      <c r="E136" s="150">
        <v>60.29</v>
      </c>
      <c r="F136" s="152"/>
      <c r="G136" s="152"/>
      <c r="H136" s="152"/>
      <c r="I136" s="152"/>
      <c r="J136" s="152"/>
      <c r="K136" s="152"/>
      <c r="L136" s="152"/>
      <c r="M136" s="152"/>
      <c r="N136" s="144"/>
      <c r="O136" s="144"/>
      <c r="P136" s="144"/>
      <c r="Q136" s="144"/>
      <c r="R136" s="144"/>
      <c r="S136" s="144"/>
      <c r="T136" s="145"/>
      <c r="U136" s="144"/>
      <c r="V136" s="137"/>
      <c r="W136" s="137"/>
      <c r="X136" s="137"/>
      <c r="Y136" s="137"/>
      <c r="Z136" s="137"/>
      <c r="AA136" s="137"/>
    </row>
    <row r="137" spans="1:27" outlineLevel="1" x14ac:dyDescent="0.2">
      <c r="A137" s="138">
        <v>53</v>
      </c>
      <c r="B137" s="138" t="s">
        <v>294</v>
      </c>
      <c r="C137" s="167" t="s">
        <v>295</v>
      </c>
      <c r="D137" s="144" t="s">
        <v>179</v>
      </c>
      <c r="E137" s="149">
        <v>30.145</v>
      </c>
      <c r="F137" s="152"/>
      <c r="G137" s="152">
        <f t="shared" ref="G137:G139" si="36">E137*F137</f>
        <v>0</v>
      </c>
      <c r="H137" s="152">
        <v>0</v>
      </c>
      <c r="I137" s="152">
        <f>ROUND(E137*H137,2)</f>
        <v>0</v>
      </c>
      <c r="J137" s="152">
        <v>813</v>
      </c>
      <c r="K137" s="152">
        <f>ROUND(E137*J137,2)</f>
        <v>24507.89</v>
      </c>
      <c r="L137" s="152">
        <v>21</v>
      </c>
      <c r="M137" s="152">
        <f>G137*(1+L137/100)</f>
        <v>0</v>
      </c>
      <c r="N137" s="144">
        <v>0</v>
      </c>
      <c r="O137" s="144">
        <f>ROUND(E137*N137,5)</f>
        <v>0</v>
      </c>
      <c r="P137" s="144">
        <v>0</v>
      </c>
      <c r="Q137" s="144">
        <f>ROUND(E137*P137,5)</f>
        <v>0</v>
      </c>
      <c r="R137" s="144"/>
      <c r="S137" s="144"/>
      <c r="T137" s="145">
        <v>0.68799999999999994</v>
      </c>
      <c r="U137" s="144">
        <f>ROUND(E137*T137,2)</f>
        <v>20.74</v>
      </c>
      <c r="V137" s="137"/>
      <c r="W137" s="137"/>
      <c r="X137" s="137"/>
      <c r="Y137" s="137"/>
      <c r="Z137" s="137"/>
      <c r="AA137" s="137"/>
    </row>
    <row r="138" spans="1:27" outlineLevel="1" x14ac:dyDescent="0.2">
      <c r="A138" s="138">
        <v>54</v>
      </c>
      <c r="B138" s="138" t="s">
        <v>296</v>
      </c>
      <c r="C138" s="167" t="s">
        <v>297</v>
      </c>
      <c r="D138" s="144" t="s">
        <v>179</v>
      </c>
      <c r="E138" s="149">
        <v>30.145</v>
      </c>
      <c r="F138" s="152"/>
      <c r="G138" s="152">
        <f t="shared" si="36"/>
        <v>0</v>
      </c>
      <c r="H138" s="152">
        <v>0</v>
      </c>
      <c r="I138" s="152">
        <f>ROUND(E138*H138,2)</f>
        <v>0</v>
      </c>
      <c r="J138" s="152">
        <v>264</v>
      </c>
      <c r="K138" s="152">
        <f>ROUND(E138*J138,2)</f>
        <v>7958.28</v>
      </c>
      <c r="L138" s="152">
        <v>21</v>
      </c>
      <c r="M138" s="152">
        <f>G138*(1+L138/100)</f>
        <v>0</v>
      </c>
      <c r="N138" s="144">
        <v>0</v>
      </c>
      <c r="O138" s="144">
        <f>ROUND(E138*N138,5)</f>
        <v>0</v>
      </c>
      <c r="P138" s="144">
        <v>0</v>
      </c>
      <c r="Q138" s="144">
        <f>ROUND(E138*P138,5)</f>
        <v>0</v>
      </c>
      <c r="R138" s="144"/>
      <c r="S138" s="144"/>
      <c r="T138" s="145">
        <v>0.49</v>
      </c>
      <c r="U138" s="144">
        <f>ROUND(E138*T138,2)</f>
        <v>14.77</v>
      </c>
      <c r="V138" s="137"/>
      <c r="W138" s="137"/>
      <c r="X138" s="137"/>
      <c r="Y138" s="137"/>
      <c r="Z138" s="137"/>
      <c r="AA138" s="137"/>
    </row>
    <row r="139" spans="1:27" outlineLevel="1" x14ac:dyDescent="0.2">
      <c r="A139" s="138">
        <v>55</v>
      </c>
      <c r="B139" s="138" t="s">
        <v>298</v>
      </c>
      <c r="C139" s="167" t="s">
        <v>299</v>
      </c>
      <c r="D139" s="144" t="s">
        <v>179</v>
      </c>
      <c r="E139" s="149">
        <v>602.9</v>
      </c>
      <c r="F139" s="152"/>
      <c r="G139" s="152">
        <f t="shared" si="36"/>
        <v>0</v>
      </c>
      <c r="H139" s="152">
        <v>0</v>
      </c>
      <c r="I139" s="152">
        <f>ROUND(E139*H139,2)</f>
        <v>0</v>
      </c>
      <c r="J139" s="152">
        <v>25</v>
      </c>
      <c r="K139" s="152">
        <f>ROUND(E139*J139,2)</f>
        <v>15072.5</v>
      </c>
      <c r="L139" s="152">
        <v>21</v>
      </c>
      <c r="M139" s="152">
        <f>G139*(1+L139/100)</f>
        <v>0</v>
      </c>
      <c r="N139" s="144">
        <v>0</v>
      </c>
      <c r="O139" s="144">
        <f>ROUND(E139*N139,5)</f>
        <v>0</v>
      </c>
      <c r="P139" s="144">
        <v>0</v>
      </c>
      <c r="Q139" s="144">
        <f>ROUND(E139*P139,5)</f>
        <v>0</v>
      </c>
      <c r="R139" s="144"/>
      <c r="S139" s="144"/>
      <c r="T139" s="145">
        <v>0</v>
      </c>
      <c r="U139" s="144">
        <f>ROUND(E139*T139,2)</f>
        <v>0</v>
      </c>
      <c r="V139" s="137"/>
      <c r="W139" s="137"/>
      <c r="X139" s="137"/>
      <c r="Y139" s="137"/>
      <c r="Z139" s="137"/>
      <c r="AA139" s="137"/>
    </row>
    <row r="140" spans="1:27" outlineLevel="1" x14ac:dyDescent="0.2">
      <c r="A140" s="138"/>
      <c r="B140" s="138"/>
      <c r="C140" s="168" t="s">
        <v>300</v>
      </c>
      <c r="D140" s="146"/>
      <c r="E140" s="150">
        <v>602.9</v>
      </c>
      <c r="F140" s="152"/>
      <c r="G140" s="152"/>
      <c r="H140" s="152"/>
      <c r="I140" s="152"/>
      <c r="J140" s="152"/>
      <c r="K140" s="152"/>
      <c r="L140" s="152"/>
      <c r="M140" s="152"/>
      <c r="N140" s="144"/>
      <c r="O140" s="144"/>
      <c r="P140" s="144"/>
      <c r="Q140" s="144"/>
      <c r="R140" s="144"/>
      <c r="S140" s="144"/>
      <c r="T140" s="145"/>
      <c r="U140" s="144"/>
      <c r="V140" s="137"/>
      <c r="W140" s="137"/>
      <c r="X140" s="137"/>
      <c r="Y140" s="137"/>
      <c r="Z140" s="137"/>
      <c r="AA140" s="137"/>
    </row>
    <row r="141" spans="1:27" outlineLevel="1" x14ac:dyDescent="0.2">
      <c r="A141" s="138">
        <v>56</v>
      </c>
      <c r="B141" s="138" t="s">
        <v>301</v>
      </c>
      <c r="C141" s="167" t="s">
        <v>302</v>
      </c>
      <c r="D141" s="144" t="s">
        <v>179</v>
      </c>
      <c r="E141" s="149">
        <v>30.145</v>
      </c>
      <c r="F141" s="152"/>
      <c r="G141" s="152">
        <f t="shared" ref="G141:G142" si="37">E141*F141</f>
        <v>0</v>
      </c>
      <c r="H141" s="152">
        <v>0</v>
      </c>
      <c r="I141" s="152">
        <f>ROUND(E141*H141,2)</f>
        <v>0</v>
      </c>
      <c r="J141" s="152">
        <v>12.7</v>
      </c>
      <c r="K141" s="152">
        <f>ROUND(E141*J141,2)</f>
        <v>382.84</v>
      </c>
      <c r="L141" s="152">
        <v>21</v>
      </c>
      <c r="M141" s="152">
        <f>G141*(1+L141/100)</f>
        <v>0</v>
      </c>
      <c r="N141" s="144">
        <v>0</v>
      </c>
      <c r="O141" s="144">
        <f>ROUND(E141*N141,5)</f>
        <v>0</v>
      </c>
      <c r="P141" s="144">
        <v>0</v>
      </c>
      <c r="Q141" s="144">
        <f>ROUND(E141*P141,5)</f>
        <v>0</v>
      </c>
      <c r="R141" s="144"/>
      <c r="S141" s="144"/>
      <c r="T141" s="145">
        <v>6.0000000000000001E-3</v>
      </c>
      <c r="U141" s="144">
        <f>ROUND(E141*T141,2)</f>
        <v>0.18</v>
      </c>
      <c r="V141" s="137"/>
      <c r="W141" s="137"/>
      <c r="X141" s="137"/>
      <c r="Y141" s="137"/>
      <c r="Z141" s="137"/>
      <c r="AA141" s="137"/>
    </row>
    <row r="142" spans="1:27" ht="22.5" outlineLevel="1" x14ac:dyDescent="0.2">
      <c r="A142" s="138">
        <v>57</v>
      </c>
      <c r="B142" s="138" t="s">
        <v>303</v>
      </c>
      <c r="C142" s="167" t="s">
        <v>304</v>
      </c>
      <c r="D142" s="144" t="s">
        <v>179</v>
      </c>
      <c r="E142" s="149">
        <v>19.827999999999999</v>
      </c>
      <c r="F142" s="152"/>
      <c r="G142" s="152">
        <f t="shared" si="37"/>
        <v>0</v>
      </c>
      <c r="H142" s="152">
        <v>0</v>
      </c>
      <c r="I142" s="152">
        <f>ROUND(E142*H142,2)</f>
        <v>0</v>
      </c>
      <c r="J142" s="152">
        <v>1500</v>
      </c>
      <c r="K142" s="152">
        <f>ROUND(E142*J142,2)</f>
        <v>29742</v>
      </c>
      <c r="L142" s="152">
        <v>21</v>
      </c>
      <c r="M142" s="152">
        <f>G142*(1+L142/100)</f>
        <v>0</v>
      </c>
      <c r="N142" s="144">
        <v>0</v>
      </c>
      <c r="O142" s="144">
        <f>ROUND(E142*N142,5)</f>
        <v>0</v>
      </c>
      <c r="P142" s="144">
        <v>0</v>
      </c>
      <c r="Q142" s="144">
        <f>ROUND(E142*P142,5)</f>
        <v>0</v>
      </c>
      <c r="R142" s="144"/>
      <c r="S142" s="144"/>
      <c r="T142" s="145">
        <v>0</v>
      </c>
      <c r="U142" s="144">
        <f>ROUND(E142*T142,2)</f>
        <v>0</v>
      </c>
      <c r="V142" s="137"/>
      <c r="W142" s="137"/>
      <c r="X142" s="137"/>
      <c r="Y142" s="137"/>
      <c r="Z142" s="137"/>
      <c r="AA142" s="137"/>
    </row>
    <row r="143" spans="1:27" outlineLevel="1" x14ac:dyDescent="0.2">
      <c r="A143" s="138"/>
      <c r="B143" s="138"/>
      <c r="C143" s="168" t="s">
        <v>278</v>
      </c>
      <c r="D143" s="146"/>
      <c r="E143" s="150">
        <v>0.67300000000000004</v>
      </c>
      <c r="F143" s="152"/>
      <c r="G143" s="152"/>
      <c r="H143" s="152"/>
      <c r="I143" s="152"/>
      <c r="J143" s="152"/>
      <c r="K143" s="152"/>
      <c r="L143" s="152"/>
      <c r="M143" s="152"/>
      <c r="N143" s="144"/>
      <c r="O143" s="144"/>
      <c r="P143" s="144"/>
      <c r="Q143" s="144"/>
      <c r="R143" s="144"/>
      <c r="S143" s="144"/>
      <c r="T143" s="145"/>
      <c r="U143" s="144"/>
      <c r="V143" s="137"/>
      <c r="W143" s="137"/>
      <c r="X143" s="137"/>
      <c r="Y143" s="137"/>
      <c r="Z143" s="137"/>
      <c r="AA143" s="137"/>
    </row>
    <row r="144" spans="1:27" outlineLevel="1" x14ac:dyDescent="0.2">
      <c r="A144" s="138"/>
      <c r="B144" s="138"/>
      <c r="C144" s="168" t="s">
        <v>279</v>
      </c>
      <c r="D144" s="146"/>
      <c r="E144" s="150">
        <v>1.8560000000000001</v>
      </c>
      <c r="F144" s="152"/>
      <c r="G144" s="152"/>
      <c r="H144" s="152"/>
      <c r="I144" s="152"/>
      <c r="J144" s="152"/>
      <c r="K144" s="152"/>
      <c r="L144" s="152"/>
      <c r="M144" s="152"/>
      <c r="N144" s="144"/>
      <c r="O144" s="144"/>
      <c r="P144" s="144"/>
      <c r="Q144" s="144"/>
      <c r="R144" s="144"/>
      <c r="S144" s="144"/>
      <c r="T144" s="145"/>
      <c r="U144" s="144"/>
      <c r="V144" s="137"/>
      <c r="W144" s="137"/>
      <c r="X144" s="137"/>
      <c r="Y144" s="137"/>
      <c r="Z144" s="137"/>
      <c r="AA144" s="137"/>
    </row>
    <row r="145" spans="1:27" outlineLevel="1" x14ac:dyDescent="0.2">
      <c r="A145" s="138"/>
      <c r="B145" s="138"/>
      <c r="C145" s="168" t="s">
        <v>280</v>
      </c>
      <c r="D145" s="146"/>
      <c r="E145" s="150">
        <v>5.3979999999999997</v>
      </c>
      <c r="F145" s="152"/>
      <c r="G145" s="152"/>
      <c r="H145" s="152"/>
      <c r="I145" s="152"/>
      <c r="J145" s="152"/>
      <c r="K145" s="152"/>
      <c r="L145" s="152"/>
      <c r="M145" s="152"/>
      <c r="N145" s="144"/>
      <c r="O145" s="144"/>
      <c r="P145" s="144"/>
      <c r="Q145" s="144"/>
      <c r="R145" s="144"/>
      <c r="S145" s="144"/>
      <c r="T145" s="145"/>
      <c r="U145" s="144"/>
      <c r="V145" s="137"/>
      <c r="W145" s="137"/>
      <c r="X145" s="137"/>
      <c r="Y145" s="137"/>
      <c r="Z145" s="137"/>
      <c r="AA145" s="137"/>
    </row>
    <row r="146" spans="1:27" outlineLevel="1" x14ac:dyDescent="0.2">
      <c r="A146" s="138"/>
      <c r="B146" s="138"/>
      <c r="C146" s="168" t="s">
        <v>281</v>
      </c>
      <c r="D146" s="146"/>
      <c r="E146" s="150">
        <v>0.42599999999999999</v>
      </c>
      <c r="F146" s="152"/>
      <c r="G146" s="152"/>
      <c r="H146" s="152"/>
      <c r="I146" s="152"/>
      <c r="J146" s="152"/>
      <c r="K146" s="152"/>
      <c r="L146" s="152"/>
      <c r="M146" s="152"/>
      <c r="N146" s="144"/>
      <c r="O146" s="144"/>
      <c r="P146" s="144"/>
      <c r="Q146" s="144"/>
      <c r="R146" s="144"/>
      <c r="S146" s="144"/>
      <c r="T146" s="145"/>
      <c r="U146" s="144"/>
      <c r="V146" s="137"/>
      <c r="W146" s="137"/>
      <c r="X146" s="137"/>
      <c r="Y146" s="137"/>
      <c r="Z146" s="137"/>
      <c r="AA146" s="137"/>
    </row>
    <row r="147" spans="1:27" outlineLevel="1" x14ac:dyDescent="0.2">
      <c r="A147" s="138"/>
      <c r="B147" s="138"/>
      <c r="C147" s="168" t="s">
        <v>282</v>
      </c>
      <c r="D147" s="146"/>
      <c r="E147" s="150">
        <v>6.569</v>
      </c>
      <c r="F147" s="152"/>
      <c r="G147" s="152"/>
      <c r="H147" s="152"/>
      <c r="I147" s="152"/>
      <c r="J147" s="152"/>
      <c r="K147" s="152"/>
      <c r="L147" s="152"/>
      <c r="M147" s="152"/>
      <c r="N147" s="144"/>
      <c r="O147" s="144"/>
      <c r="P147" s="144"/>
      <c r="Q147" s="144"/>
      <c r="R147" s="144"/>
      <c r="S147" s="144"/>
      <c r="T147" s="145"/>
      <c r="U147" s="144"/>
      <c r="V147" s="137"/>
      <c r="W147" s="137"/>
      <c r="X147" s="137"/>
      <c r="Y147" s="137"/>
      <c r="Z147" s="137"/>
      <c r="AA147" s="137"/>
    </row>
    <row r="148" spans="1:27" outlineLevel="1" x14ac:dyDescent="0.2">
      <c r="A148" s="138"/>
      <c r="B148" s="138"/>
      <c r="C148" s="168" t="s">
        <v>283</v>
      </c>
      <c r="D148" s="146"/>
      <c r="E148" s="150">
        <v>0.875</v>
      </c>
      <c r="F148" s="152"/>
      <c r="G148" s="152"/>
      <c r="H148" s="152"/>
      <c r="I148" s="152"/>
      <c r="J148" s="152"/>
      <c r="K148" s="152"/>
      <c r="L148" s="152"/>
      <c r="M148" s="152"/>
      <c r="N148" s="144"/>
      <c r="O148" s="144"/>
      <c r="P148" s="144"/>
      <c r="Q148" s="144"/>
      <c r="R148" s="144"/>
      <c r="S148" s="144"/>
      <c r="T148" s="145"/>
      <c r="U148" s="144"/>
      <c r="V148" s="137"/>
      <c r="W148" s="137"/>
      <c r="X148" s="137"/>
      <c r="Y148" s="137"/>
      <c r="Z148" s="137"/>
      <c r="AA148" s="137"/>
    </row>
    <row r="149" spans="1:27" outlineLevel="1" x14ac:dyDescent="0.2">
      <c r="A149" s="138"/>
      <c r="B149" s="138"/>
      <c r="C149" s="168" t="s">
        <v>284</v>
      </c>
      <c r="D149" s="146"/>
      <c r="E149" s="150">
        <v>4.0309999999999997</v>
      </c>
      <c r="F149" s="152"/>
      <c r="G149" s="152"/>
      <c r="H149" s="152"/>
      <c r="I149" s="152"/>
      <c r="J149" s="152"/>
      <c r="K149" s="152"/>
      <c r="L149" s="152"/>
      <c r="M149" s="152"/>
      <c r="N149" s="144"/>
      <c r="O149" s="144"/>
      <c r="P149" s="144"/>
      <c r="Q149" s="144"/>
      <c r="R149" s="144"/>
      <c r="S149" s="144"/>
      <c r="T149" s="145"/>
      <c r="U149" s="144"/>
      <c r="V149" s="137"/>
      <c r="W149" s="137"/>
      <c r="X149" s="137"/>
      <c r="Y149" s="137"/>
      <c r="Z149" s="137"/>
      <c r="AA149" s="137"/>
    </row>
    <row r="150" spans="1:27" ht="22.5" outlineLevel="1" x14ac:dyDescent="0.2">
      <c r="A150" s="138">
        <v>58</v>
      </c>
      <c r="B150" s="138" t="s">
        <v>305</v>
      </c>
      <c r="C150" s="167" t="s">
        <v>306</v>
      </c>
      <c r="D150" s="144" t="s">
        <v>179</v>
      </c>
      <c r="E150" s="149">
        <v>3.294</v>
      </c>
      <c r="F150" s="152"/>
      <c r="G150" s="152">
        <f t="shared" ref="G150" si="38">E150*F150</f>
        <v>0</v>
      </c>
      <c r="H150" s="152">
        <v>0</v>
      </c>
      <c r="I150" s="152">
        <f>ROUND(E150*H150,2)</f>
        <v>0</v>
      </c>
      <c r="J150" s="152">
        <v>1958</v>
      </c>
      <c r="K150" s="152">
        <f>ROUND(E150*J150,2)</f>
        <v>6449.65</v>
      </c>
      <c r="L150" s="152">
        <v>21</v>
      </c>
      <c r="M150" s="152">
        <f>G150*(1+L150/100)</f>
        <v>0</v>
      </c>
      <c r="N150" s="144">
        <v>0</v>
      </c>
      <c r="O150" s="144">
        <f>ROUND(E150*N150,5)</f>
        <v>0</v>
      </c>
      <c r="P150" s="144">
        <v>0</v>
      </c>
      <c r="Q150" s="144">
        <f>ROUND(E150*P150,5)</f>
        <v>0</v>
      </c>
      <c r="R150" s="144"/>
      <c r="S150" s="144"/>
      <c r="T150" s="145">
        <v>0</v>
      </c>
      <c r="U150" s="144">
        <f>ROUND(E150*T150,2)</f>
        <v>0</v>
      </c>
      <c r="V150" s="137"/>
      <c r="W150" s="137"/>
      <c r="X150" s="137"/>
      <c r="Y150" s="137"/>
      <c r="Z150" s="137"/>
      <c r="AA150" s="137"/>
    </row>
    <row r="151" spans="1:27" outlineLevel="1" x14ac:dyDescent="0.2">
      <c r="A151" s="138"/>
      <c r="B151" s="138"/>
      <c r="C151" s="168" t="s">
        <v>276</v>
      </c>
      <c r="D151" s="146"/>
      <c r="E151" s="150">
        <v>1.2669999999999999</v>
      </c>
      <c r="F151" s="152"/>
      <c r="G151" s="152"/>
      <c r="H151" s="152"/>
      <c r="I151" s="152"/>
      <c r="J151" s="152"/>
      <c r="K151" s="152"/>
      <c r="L151" s="152"/>
      <c r="M151" s="152"/>
      <c r="N151" s="144"/>
      <c r="O151" s="144"/>
      <c r="P151" s="144"/>
      <c r="Q151" s="144"/>
      <c r="R151" s="144"/>
      <c r="S151" s="144"/>
      <c r="T151" s="145"/>
      <c r="U151" s="144"/>
      <c r="V151" s="137"/>
      <c r="W151" s="137"/>
      <c r="X151" s="137"/>
      <c r="Y151" s="137"/>
      <c r="Z151" s="137"/>
      <c r="AA151" s="137"/>
    </row>
    <row r="152" spans="1:27" outlineLevel="1" x14ac:dyDescent="0.2">
      <c r="A152" s="138"/>
      <c r="B152" s="138"/>
      <c r="C152" s="168" t="s">
        <v>289</v>
      </c>
      <c r="D152" s="146"/>
      <c r="E152" s="150">
        <v>0.56200000000000006</v>
      </c>
      <c r="F152" s="152"/>
      <c r="G152" s="152"/>
      <c r="H152" s="152"/>
      <c r="I152" s="152"/>
      <c r="J152" s="152"/>
      <c r="K152" s="152"/>
      <c r="L152" s="152"/>
      <c r="M152" s="152"/>
      <c r="N152" s="144"/>
      <c r="O152" s="144"/>
      <c r="P152" s="144"/>
      <c r="Q152" s="144"/>
      <c r="R152" s="144"/>
      <c r="S152" s="144"/>
      <c r="T152" s="145"/>
      <c r="U152" s="144"/>
      <c r="V152" s="137"/>
      <c r="W152" s="137"/>
      <c r="X152" s="137"/>
      <c r="Y152" s="137"/>
      <c r="Z152" s="137"/>
      <c r="AA152" s="137"/>
    </row>
    <row r="153" spans="1:27" outlineLevel="1" x14ac:dyDescent="0.2">
      <c r="A153" s="138"/>
      <c r="B153" s="138"/>
      <c r="C153" s="168" t="s">
        <v>307</v>
      </c>
      <c r="D153" s="146"/>
      <c r="E153" s="150">
        <v>1.4650000000000001</v>
      </c>
      <c r="F153" s="152"/>
      <c r="G153" s="152"/>
      <c r="H153" s="152"/>
      <c r="I153" s="152"/>
      <c r="J153" s="152"/>
      <c r="K153" s="152"/>
      <c r="L153" s="152"/>
      <c r="M153" s="152"/>
      <c r="N153" s="144"/>
      <c r="O153" s="144"/>
      <c r="P153" s="144"/>
      <c r="Q153" s="144"/>
      <c r="R153" s="144"/>
      <c r="S153" s="144"/>
      <c r="T153" s="145"/>
      <c r="U153" s="144"/>
      <c r="V153" s="137"/>
      <c r="W153" s="137"/>
      <c r="X153" s="137"/>
      <c r="Y153" s="137"/>
      <c r="Z153" s="137"/>
      <c r="AA153" s="137"/>
    </row>
    <row r="154" spans="1:27" ht="22.5" outlineLevel="1" x14ac:dyDescent="0.2">
      <c r="A154" s="138">
        <v>59</v>
      </c>
      <c r="B154" s="138" t="s">
        <v>308</v>
      </c>
      <c r="C154" s="167" t="s">
        <v>309</v>
      </c>
      <c r="D154" s="144" t="s">
        <v>179</v>
      </c>
      <c r="E154" s="149">
        <v>0.10299999999999999</v>
      </c>
      <c r="F154" s="152"/>
      <c r="G154" s="152">
        <f t="shared" ref="G154" si="39">E154*F154</f>
        <v>0</v>
      </c>
      <c r="H154" s="152">
        <v>0</v>
      </c>
      <c r="I154" s="152">
        <f>ROUND(E154*H154,2)</f>
        <v>0</v>
      </c>
      <c r="J154" s="152">
        <v>2825</v>
      </c>
      <c r="K154" s="152">
        <f>ROUND(E154*J154,2)</f>
        <v>290.98</v>
      </c>
      <c r="L154" s="152">
        <v>21</v>
      </c>
      <c r="M154" s="152">
        <f>G154*(1+L154/100)</f>
        <v>0</v>
      </c>
      <c r="N154" s="144">
        <v>0</v>
      </c>
      <c r="O154" s="144">
        <f>ROUND(E154*N154,5)</f>
        <v>0</v>
      </c>
      <c r="P154" s="144">
        <v>0</v>
      </c>
      <c r="Q154" s="144">
        <f>ROUND(E154*P154,5)</f>
        <v>0</v>
      </c>
      <c r="R154" s="144"/>
      <c r="S154" s="144"/>
      <c r="T154" s="145">
        <v>0</v>
      </c>
      <c r="U154" s="144">
        <f>ROUND(E154*T154,2)</f>
        <v>0</v>
      </c>
      <c r="V154" s="137"/>
      <c r="W154" s="137"/>
      <c r="X154" s="137"/>
      <c r="Y154" s="137"/>
      <c r="Z154" s="137"/>
      <c r="AA154" s="137"/>
    </row>
    <row r="155" spans="1:27" outlineLevel="1" x14ac:dyDescent="0.2">
      <c r="A155" s="138"/>
      <c r="B155" s="138"/>
      <c r="C155" s="168" t="s">
        <v>286</v>
      </c>
      <c r="D155" s="146"/>
      <c r="E155" s="150">
        <v>0.10299999999999999</v>
      </c>
      <c r="F155" s="152"/>
      <c r="G155" s="152"/>
      <c r="H155" s="152"/>
      <c r="I155" s="152"/>
      <c r="J155" s="152"/>
      <c r="K155" s="152"/>
      <c r="L155" s="152"/>
      <c r="M155" s="152"/>
      <c r="N155" s="144"/>
      <c r="O155" s="144"/>
      <c r="P155" s="144"/>
      <c r="Q155" s="144"/>
      <c r="R155" s="144"/>
      <c r="S155" s="144"/>
      <c r="T155" s="145"/>
      <c r="U155" s="144"/>
      <c r="V155" s="137"/>
      <c r="W155" s="137"/>
      <c r="X155" s="137"/>
      <c r="Y155" s="137"/>
      <c r="Z155" s="137"/>
      <c r="AA155" s="137"/>
    </row>
    <row r="156" spans="1:27" outlineLevel="1" x14ac:dyDescent="0.2">
      <c r="A156" s="138">
        <v>60</v>
      </c>
      <c r="B156" s="138" t="s">
        <v>310</v>
      </c>
      <c r="C156" s="167" t="s">
        <v>311</v>
      </c>
      <c r="D156" s="144" t="s">
        <v>179</v>
      </c>
      <c r="E156" s="149">
        <v>5.984</v>
      </c>
      <c r="F156" s="152"/>
      <c r="G156" s="152">
        <f t="shared" ref="G156" si="40">E156*F156</f>
        <v>0</v>
      </c>
      <c r="H156" s="152">
        <v>0</v>
      </c>
      <c r="I156" s="152">
        <f>ROUND(E156*H156,2)</f>
        <v>0</v>
      </c>
      <c r="J156" s="152">
        <v>2825</v>
      </c>
      <c r="K156" s="152">
        <f>ROUND(E156*J156,2)</f>
        <v>16904.8</v>
      </c>
      <c r="L156" s="152">
        <v>21</v>
      </c>
      <c r="M156" s="152">
        <f>G156*(1+L156/100)</f>
        <v>0</v>
      </c>
      <c r="N156" s="144">
        <v>0</v>
      </c>
      <c r="O156" s="144">
        <f>ROUND(E156*N156,5)</f>
        <v>0</v>
      </c>
      <c r="P156" s="144">
        <v>0</v>
      </c>
      <c r="Q156" s="144">
        <f>ROUND(E156*P156,5)</f>
        <v>0</v>
      </c>
      <c r="R156" s="144"/>
      <c r="S156" s="144"/>
      <c r="T156" s="145">
        <v>0</v>
      </c>
      <c r="U156" s="144">
        <f>ROUND(E156*T156,2)</f>
        <v>0</v>
      </c>
      <c r="V156" s="137"/>
      <c r="W156" s="137"/>
      <c r="X156" s="137"/>
      <c r="Y156" s="137"/>
      <c r="Z156" s="137"/>
      <c r="AA156" s="137"/>
    </row>
    <row r="157" spans="1:27" outlineLevel="1" x14ac:dyDescent="0.2">
      <c r="A157" s="138"/>
      <c r="B157" s="138"/>
      <c r="C157" s="168" t="s">
        <v>285</v>
      </c>
      <c r="D157" s="146"/>
      <c r="E157" s="150">
        <v>4.6189999999999998</v>
      </c>
      <c r="F157" s="152"/>
      <c r="G157" s="152"/>
      <c r="H157" s="152"/>
      <c r="I157" s="152"/>
      <c r="J157" s="152"/>
      <c r="K157" s="152"/>
      <c r="L157" s="152"/>
      <c r="M157" s="152"/>
      <c r="N157" s="144"/>
      <c r="O157" s="144"/>
      <c r="P157" s="144"/>
      <c r="Q157" s="144"/>
      <c r="R157" s="144"/>
      <c r="S157" s="144"/>
      <c r="T157" s="145"/>
      <c r="U157" s="144"/>
      <c r="V157" s="137"/>
      <c r="W157" s="137"/>
      <c r="X157" s="137"/>
      <c r="Y157" s="137"/>
      <c r="Z157" s="137"/>
      <c r="AA157" s="137"/>
    </row>
    <row r="158" spans="1:27" outlineLevel="1" x14ac:dyDescent="0.2">
      <c r="A158" s="138"/>
      <c r="B158" s="138"/>
      <c r="C158" s="168" t="s">
        <v>287</v>
      </c>
      <c r="D158" s="146"/>
      <c r="E158" s="150">
        <v>1.365</v>
      </c>
      <c r="F158" s="152"/>
      <c r="G158" s="152"/>
      <c r="H158" s="152"/>
      <c r="I158" s="152"/>
      <c r="J158" s="152"/>
      <c r="K158" s="152"/>
      <c r="L158" s="152"/>
      <c r="M158" s="152"/>
      <c r="N158" s="144"/>
      <c r="O158" s="144"/>
      <c r="P158" s="144"/>
      <c r="Q158" s="144"/>
      <c r="R158" s="144"/>
      <c r="S158" s="144"/>
      <c r="T158" s="145"/>
      <c r="U158" s="144"/>
      <c r="V158" s="137"/>
      <c r="W158" s="137"/>
      <c r="X158" s="137"/>
      <c r="Y158" s="137"/>
      <c r="Z158" s="137"/>
      <c r="AA158" s="137"/>
    </row>
    <row r="159" spans="1:27" ht="22.5" outlineLevel="1" x14ac:dyDescent="0.2">
      <c r="A159" s="138">
        <v>61</v>
      </c>
      <c r="B159" s="138" t="s">
        <v>312</v>
      </c>
      <c r="C159" s="167" t="s">
        <v>313</v>
      </c>
      <c r="D159" s="144" t="s">
        <v>179</v>
      </c>
      <c r="E159" s="149">
        <v>0.48299999999999998</v>
      </c>
      <c r="F159" s="152"/>
      <c r="G159" s="152">
        <f t="shared" ref="G159" si="41">E159*F159</f>
        <v>0</v>
      </c>
      <c r="H159" s="152">
        <v>0</v>
      </c>
      <c r="I159" s="152">
        <f>ROUND(E159*H159,2)</f>
        <v>0</v>
      </c>
      <c r="J159" s="152">
        <v>1500</v>
      </c>
      <c r="K159" s="152">
        <f>ROUND(E159*J159,2)</f>
        <v>724.5</v>
      </c>
      <c r="L159" s="152">
        <v>21</v>
      </c>
      <c r="M159" s="152">
        <f>G159*(1+L159/100)</f>
        <v>0</v>
      </c>
      <c r="N159" s="144">
        <v>0</v>
      </c>
      <c r="O159" s="144">
        <f>ROUND(E159*N159,5)</f>
        <v>0</v>
      </c>
      <c r="P159" s="144">
        <v>0</v>
      </c>
      <c r="Q159" s="144">
        <f>ROUND(E159*P159,5)</f>
        <v>0</v>
      </c>
      <c r="R159" s="144"/>
      <c r="S159" s="144"/>
      <c r="T159" s="145">
        <v>0</v>
      </c>
      <c r="U159" s="144">
        <f>ROUND(E159*T159,2)</f>
        <v>0</v>
      </c>
      <c r="V159" s="137"/>
      <c r="W159" s="137"/>
      <c r="X159" s="137"/>
      <c r="Y159" s="137"/>
      <c r="Z159" s="137"/>
      <c r="AA159" s="137"/>
    </row>
    <row r="160" spans="1:27" outlineLevel="1" x14ac:dyDescent="0.2">
      <c r="A160" s="138"/>
      <c r="B160" s="138"/>
      <c r="C160" s="168" t="s">
        <v>290</v>
      </c>
      <c r="D160" s="146"/>
      <c r="E160" s="150">
        <v>0.48299999999999998</v>
      </c>
      <c r="F160" s="152"/>
      <c r="G160" s="152"/>
      <c r="H160" s="152"/>
      <c r="I160" s="152"/>
      <c r="J160" s="152"/>
      <c r="K160" s="152"/>
      <c r="L160" s="152"/>
      <c r="M160" s="152"/>
      <c r="N160" s="144"/>
      <c r="O160" s="144"/>
      <c r="P160" s="144"/>
      <c r="Q160" s="144"/>
      <c r="R160" s="144"/>
      <c r="S160" s="144"/>
      <c r="T160" s="145"/>
      <c r="U160" s="144"/>
      <c r="V160" s="137"/>
      <c r="W160" s="137"/>
      <c r="X160" s="137"/>
      <c r="Y160" s="137"/>
      <c r="Z160" s="137"/>
      <c r="AA160" s="137"/>
    </row>
    <row r="161" spans="1:27" x14ac:dyDescent="0.2">
      <c r="A161" s="139" t="s">
        <v>125</v>
      </c>
      <c r="B161" s="139" t="s">
        <v>81</v>
      </c>
      <c r="C161" s="169" t="s">
        <v>82</v>
      </c>
      <c r="D161" s="147"/>
      <c r="E161" s="151"/>
      <c r="F161" s="153"/>
      <c r="G161" s="153">
        <f>SUM(G162:G163)</f>
        <v>0</v>
      </c>
      <c r="H161" s="153"/>
      <c r="I161" s="153">
        <f>SUM(I162:I163)</f>
        <v>0</v>
      </c>
      <c r="J161" s="153"/>
      <c r="K161" s="153">
        <f>SUM(K162:K163)</f>
        <v>66209.649999999994</v>
      </c>
      <c r="L161" s="153"/>
      <c r="M161" s="153">
        <f>SUM(M162:M163)</f>
        <v>0</v>
      </c>
      <c r="N161" s="147"/>
      <c r="O161" s="147">
        <f>SUM(O162:O163)</f>
        <v>0</v>
      </c>
      <c r="P161" s="147"/>
      <c r="Q161" s="147">
        <f>SUM(Q162:Q163)</f>
        <v>0</v>
      </c>
      <c r="R161" s="147"/>
      <c r="S161" s="147"/>
      <c r="T161" s="148"/>
      <c r="U161" s="147">
        <f>SUM(U162:U163)</f>
        <v>144.97999999999999</v>
      </c>
    </row>
    <row r="162" spans="1:27" ht="22.5" outlineLevel="1" x14ac:dyDescent="0.2">
      <c r="A162" s="138">
        <v>62</v>
      </c>
      <c r="B162" s="138" t="s">
        <v>314</v>
      </c>
      <c r="C162" s="167" t="s">
        <v>315</v>
      </c>
      <c r="D162" s="144" t="s">
        <v>179</v>
      </c>
      <c r="E162" s="149">
        <v>69.040300000000002</v>
      </c>
      <c r="F162" s="152"/>
      <c r="G162" s="152">
        <f t="shared" ref="G162" si="42">E162*F162</f>
        <v>0</v>
      </c>
      <c r="H162" s="152">
        <v>0</v>
      </c>
      <c r="I162" s="152">
        <f>ROUND(E162*H162,2)</f>
        <v>0</v>
      </c>
      <c r="J162" s="152">
        <v>959</v>
      </c>
      <c r="K162" s="152">
        <f>ROUND(E162*J162,2)</f>
        <v>66209.649999999994</v>
      </c>
      <c r="L162" s="152">
        <v>21</v>
      </c>
      <c r="M162" s="152">
        <f>G162*(1+L162/100)</f>
        <v>0</v>
      </c>
      <c r="N162" s="144">
        <v>0</v>
      </c>
      <c r="O162" s="144">
        <f>ROUND(E162*N162,5)</f>
        <v>0</v>
      </c>
      <c r="P162" s="144">
        <v>0</v>
      </c>
      <c r="Q162" s="144">
        <f>ROUND(E162*P162,5)</f>
        <v>0</v>
      </c>
      <c r="R162" s="144"/>
      <c r="S162" s="144"/>
      <c r="T162" s="145">
        <v>2.1</v>
      </c>
      <c r="U162" s="144">
        <f>ROUND(E162*T162,2)</f>
        <v>144.97999999999999</v>
      </c>
      <c r="V162" s="137"/>
      <c r="W162" s="137"/>
      <c r="X162" s="137"/>
      <c r="Y162" s="137"/>
      <c r="Z162" s="137"/>
      <c r="AA162" s="137"/>
    </row>
    <row r="163" spans="1:27" ht="22.5" outlineLevel="1" x14ac:dyDescent="0.2">
      <c r="A163" s="138"/>
      <c r="B163" s="138"/>
      <c r="C163" s="168" t="s">
        <v>316</v>
      </c>
      <c r="D163" s="146"/>
      <c r="E163" s="150">
        <v>69.040300000000002</v>
      </c>
      <c r="F163" s="152"/>
      <c r="G163" s="152"/>
      <c r="H163" s="152"/>
      <c r="I163" s="152"/>
      <c r="J163" s="152"/>
      <c r="K163" s="152"/>
      <c r="L163" s="152"/>
      <c r="M163" s="152"/>
      <c r="N163" s="144"/>
      <c r="O163" s="144"/>
      <c r="P163" s="144"/>
      <c r="Q163" s="144"/>
      <c r="R163" s="144"/>
      <c r="S163" s="144"/>
      <c r="T163" s="145"/>
      <c r="U163" s="144"/>
      <c r="V163" s="137"/>
      <c r="W163" s="137"/>
      <c r="X163" s="137"/>
      <c r="Y163" s="137"/>
      <c r="Z163" s="137"/>
      <c r="AA163" s="137"/>
    </row>
    <row r="164" spans="1:27" x14ac:dyDescent="0.2">
      <c r="A164" s="139" t="s">
        <v>125</v>
      </c>
      <c r="B164" s="139" t="s">
        <v>83</v>
      </c>
      <c r="C164" s="169" t="s">
        <v>84</v>
      </c>
      <c r="D164" s="147"/>
      <c r="E164" s="151"/>
      <c r="F164" s="153"/>
      <c r="G164" s="153">
        <f>SUM(G165:G180)</f>
        <v>0</v>
      </c>
      <c r="H164" s="153"/>
      <c r="I164" s="153">
        <f>SUM(I165:I180)</f>
        <v>35610.17</v>
      </c>
      <c r="J164" s="153"/>
      <c r="K164" s="153">
        <f>SUM(K165:K180)</f>
        <v>20069.100000000002</v>
      </c>
      <c r="L164" s="153"/>
      <c r="M164" s="153">
        <f>SUM(M165:M180)</f>
        <v>0</v>
      </c>
      <c r="N164" s="147"/>
      <c r="O164" s="147">
        <f>SUM(O165:O180)</f>
        <v>0.31849</v>
      </c>
      <c r="P164" s="147"/>
      <c r="Q164" s="147">
        <f>SUM(Q165:Q180)</f>
        <v>0.10388</v>
      </c>
      <c r="R164" s="147"/>
      <c r="S164" s="147"/>
      <c r="T164" s="148"/>
      <c r="U164" s="147">
        <f>SUM(U165:U180)</f>
        <v>33.450000000000003</v>
      </c>
    </row>
    <row r="165" spans="1:27" ht="22.5" outlineLevel="1" x14ac:dyDescent="0.2">
      <c r="A165" s="138">
        <v>63</v>
      </c>
      <c r="B165" s="138" t="s">
        <v>317</v>
      </c>
      <c r="C165" s="167" t="s">
        <v>318</v>
      </c>
      <c r="D165" s="144" t="s">
        <v>157</v>
      </c>
      <c r="E165" s="149">
        <v>21.33</v>
      </c>
      <c r="F165" s="152"/>
      <c r="G165" s="152">
        <f t="shared" ref="G165" si="43">E165*F165</f>
        <v>0</v>
      </c>
      <c r="H165" s="152">
        <v>0</v>
      </c>
      <c r="I165" s="152">
        <f>ROUND(E165*H165,2)</f>
        <v>0</v>
      </c>
      <c r="J165" s="152">
        <v>19.600000000000001</v>
      </c>
      <c r="K165" s="152">
        <f>ROUND(E165*J165,2)</f>
        <v>418.07</v>
      </c>
      <c r="L165" s="152">
        <v>21</v>
      </c>
      <c r="M165" s="152">
        <f>G165*(1+L165/100)</f>
        <v>0</v>
      </c>
      <c r="N165" s="144">
        <v>0</v>
      </c>
      <c r="O165" s="144">
        <f>ROUND(E165*N165,5)</f>
        <v>0</v>
      </c>
      <c r="P165" s="144">
        <v>4.8700000000000002E-3</v>
      </c>
      <c r="Q165" s="144">
        <f>ROUND(E165*P165,5)</f>
        <v>0.10388</v>
      </c>
      <c r="R165" s="144"/>
      <c r="S165" s="144"/>
      <c r="T165" s="145">
        <v>4.1000000000000002E-2</v>
      </c>
      <c r="U165" s="144">
        <f>ROUND(E165*T165,2)</f>
        <v>0.87</v>
      </c>
      <c r="V165" s="137"/>
      <c r="W165" s="137"/>
      <c r="X165" s="137"/>
      <c r="Y165" s="137"/>
      <c r="Z165" s="137"/>
      <c r="AA165" s="137"/>
    </row>
    <row r="166" spans="1:27" ht="33.75" outlineLevel="1" x14ac:dyDescent="0.2">
      <c r="A166" s="138"/>
      <c r="B166" s="138"/>
      <c r="C166" s="168" t="s">
        <v>259</v>
      </c>
      <c r="D166" s="146"/>
      <c r="E166" s="150">
        <v>21.33</v>
      </c>
      <c r="F166" s="152"/>
      <c r="G166" s="152"/>
      <c r="H166" s="152"/>
      <c r="I166" s="152"/>
      <c r="J166" s="152"/>
      <c r="K166" s="152"/>
      <c r="L166" s="152"/>
      <c r="M166" s="152"/>
      <c r="N166" s="144"/>
      <c r="O166" s="144"/>
      <c r="P166" s="144"/>
      <c r="Q166" s="144"/>
      <c r="R166" s="144"/>
      <c r="S166" s="144"/>
      <c r="T166" s="145"/>
      <c r="U166" s="144"/>
      <c r="V166" s="137"/>
      <c r="W166" s="137"/>
      <c r="X166" s="137"/>
      <c r="Y166" s="137"/>
      <c r="Z166" s="137"/>
      <c r="AA166" s="137"/>
    </row>
    <row r="167" spans="1:27" ht="33.75" outlineLevel="1" x14ac:dyDescent="0.2">
      <c r="A167" s="138">
        <v>64</v>
      </c>
      <c r="B167" s="138" t="s">
        <v>319</v>
      </c>
      <c r="C167" s="167" t="s">
        <v>320</v>
      </c>
      <c r="D167" s="144" t="s">
        <v>157</v>
      </c>
      <c r="E167" s="149">
        <v>22.01</v>
      </c>
      <c r="F167" s="152"/>
      <c r="G167" s="152">
        <f t="shared" ref="G167" si="44">E167*F167</f>
        <v>0</v>
      </c>
      <c r="H167" s="152">
        <v>37.549999999999997</v>
      </c>
      <c r="I167" s="152">
        <f>ROUND(E167*H167,2)</f>
        <v>826.48</v>
      </c>
      <c r="J167" s="152">
        <v>13.75</v>
      </c>
      <c r="K167" s="152">
        <f>ROUND(E167*J167,2)</f>
        <v>302.64</v>
      </c>
      <c r="L167" s="152">
        <v>21</v>
      </c>
      <c r="M167" s="152">
        <f>G167*(1+L167/100)</f>
        <v>0</v>
      </c>
      <c r="N167" s="144">
        <v>3.3E-4</v>
      </c>
      <c r="O167" s="144">
        <f>ROUND(E167*N167,5)</f>
        <v>7.26E-3</v>
      </c>
      <c r="P167" s="144">
        <v>0</v>
      </c>
      <c r="Q167" s="144">
        <f>ROUND(E167*P167,5)</f>
        <v>0</v>
      </c>
      <c r="R167" s="144"/>
      <c r="S167" s="144"/>
      <c r="T167" s="145">
        <v>2.75E-2</v>
      </c>
      <c r="U167" s="144">
        <f>ROUND(E167*T167,2)</f>
        <v>0.61</v>
      </c>
      <c r="V167" s="137"/>
      <c r="W167" s="137"/>
      <c r="X167" s="137"/>
      <c r="Y167" s="137"/>
      <c r="Z167" s="137"/>
      <c r="AA167" s="137"/>
    </row>
    <row r="168" spans="1:27" ht="33.75" outlineLevel="1" x14ac:dyDescent="0.2">
      <c r="A168" s="138"/>
      <c r="B168" s="138"/>
      <c r="C168" s="168" t="s">
        <v>158</v>
      </c>
      <c r="D168" s="146"/>
      <c r="E168" s="150">
        <v>22.01</v>
      </c>
      <c r="F168" s="152"/>
      <c r="G168" s="152"/>
      <c r="H168" s="152"/>
      <c r="I168" s="152"/>
      <c r="J168" s="152"/>
      <c r="K168" s="152"/>
      <c r="L168" s="152"/>
      <c r="M168" s="152"/>
      <c r="N168" s="144"/>
      <c r="O168" s="144"/>
      <c r="P168" s="144"/>
      <c r="Q168" s="144"/>
      <c r="R168" s="144"/>
      <c r="S168" s="144"/>
      <c r="T168" s="145"/>
      <c r="U168" s="144"/>
      <c r="V168" s="137"/>
      <c r="W168" s="137"/>
      <c r="X168" s="137"/>
      <c r="Y168" s="137"/>
      <c r="Z168" s="137"/>
      <c r="AA168" s="137"/>
    </row>
    <row r="169" spans="1:27" ht="33.75" outlineLevel="1" x14ac:dyDescent="0.2">
      <c r="A169" s="138">
        <v>65</v>
      </c>
      <c r="B169" s="138" t="s">
        <v>321</v>
      </c>
      <c r="C169" s="167" t="s">
        <v>322</v>
      </c>
      <c r="D169" s="144" t="s">
        <v>157</v>
      </c>
      <c r="E169" s="149">
        <v>22.01</v>
      </c>
      <c r="F169" s="152"/>
      <c r="G169" s="152">
        <f t="shared" ref="G169" si="45">E169*F169</f>
        <v>0</v>
      </c>
      <c r="H169" s="152">
        <v>412.07</v>
      </c>
      <c r="I169" s="152">
        <f>ROUND(E169*H169,2)</f>
        <v>9069.66</v>
      </c>
      <c r="J169" s="152">
        <v>114.93</v>
      </c>
      <c r="K169" s="152">
        <f>ROUND(E169*J169,2)</f>
        <v>2529.61</v>
      </c>
      <c r="L169" s="152">
        <v>21</v>
      </c>
      <c r="M169" s="152">
        <f>G169*(1+L169/100)</f>
        <v>0</v>
      </c>
      <c r="N169" s="144">
        <v>5.5900000000000004E-3</v>
      </c>
      <c r="O169" s="144">
        <f>ROUND(E169*N169,5)</f>
        <v>0.12304</v>
      </c>
      <c r="P169" s="144">
        <v>0</v>
      </c>
      <c r="Q169" s="144">
        <f>ROUND(E169*P169,5)</f>
        <v>0</v>
      </c>
      <c r="R169" s="144"/>
      <c r="S169" s="144"/>
      <c r="T169" s="145">
        <v>0.22991</v>
      </c>
      <c r="U169" s="144">
        <f>ROUND(E169*T169,2)</f>
        <v>5.0599999999999996</v>
      </c>
      <c r="V169" s="137"/>
      <c r="W169" s="137"/>
      <c r="X169" s="137"/>
      <c r="Y169" s="137"/>
      <c r="Z169" s="137"/>
      <c r="AA169" s="137"/>
    </row>
    <row r="170" spans="1:27" ht="33.75" outlineLevel="1" x14ac:dyDescent="0.2">
      <c r="A170" s="138"/>
      <c r="B170" s="138"/>
      <c r="C170" s="168" t="s">
        <v>158</v>
      </c>
      <c r="D170" s="146"/>
      <c r="E170" s="150">
        <v>22.01</v>
      </c>
      <c r="F170" s="152"/>
      <c r="G170" s="152"/>
      <c r="H170" s="152"/>
      <c r="I170" s="152"/>
      <c r="J170" s="152"/>
      <c r="K170" s="152"/>
      <c r="L170" s="152"/>
      <c r="M170" s="152"/>
      <c r="N170" s="144"/>
      <c r="O170" s="144"/>
      <c r="P170" s="144"/>
      <c r="Q170" s="144"/>
      <c r="R170" s="144"/>
      <c r="S170" s="144"/>
      <c r="T170" s="145"/>
      <c r="U170" s="144"/>
      <c r="V170" s="137"/>
      <c r="W170" s="137"/>
      <c r="X170" s="137"/>
      <c r="Y170" s="137"/>
      <c r="Z170" s="137"/>
      <c r="AA170" s="137"/>
    </row>
    <row r="171" spans="1:27" ht="22.5" outlineLevel="1" x14ac:dyDescent="0.2">
      <c r="A171" s="138">
        <v>66</v>
      </c>
      <c r="B171" s="138" t="s">
        <v>323</v>
      </c>
      <c r="C171" s="167" t="s">
        <v>324</v>
      </c>
      <c r="D171" s="144" t="s">
        <v>157</v>
      </c>
      <c r="E171" s="149">
        <v>42.63</v>
      </c>
      <c r="F171" s="152"/>
      <c r="G171" s="152">
        <f t="shared" ref="G171" si="46">E171*F171</f>
        <v>0</v>
      </c>
      <c r="H171" s="152">
        <v>25.11</v>
      </c>
      <c r="I171" s="152">
        <f>ROUND(E171*H171,2)</f>
        <v>1070.44</v>
      </c>
      <c r="J171" s="152">
        <v>47.489999999999995</v>
      </c>
      <c r="K171" s="152">
        <f>ROUND(E171*J171,2)</f>
        <v>2024.5</v>
      </c>
      <c r="L171" s="152">
        <v>21</v>
      </c>
      <c r="M171" s="152">
        <f>G171*(1+L171/100)</f>
        <v>0</v>
      </c>
      <c r="N171" s="144">
        <v>2.1000000000000001E-4</v>
      </c>
      <c r="O171" s="144">
        <f>ROUND(E171*N171,5)</f>
        <v>8.9499999999999996E-3</v>
      </c>
      <c r="P171" s="144">
        <v>0</v>
      </c>
      <c r="Q171" s="144">
        <f>ROUND(E171*P171,5)</f>
        <v>0</v>
      </c>
      <c r="R171" s="144"/>
      <c r="S171" s="144"/>
      <c r="T171" s="145">
        <v>9.5000000000000001E-2</v>
      </c>
      <c r="U171" s="144">
        <f>ROUND(E171*T171,2)</f>
        <v>4.05</v>
      </c>
      <c r="V171" s="137"/>
      <c r="W171" s="137"/>
      <c r="X171" s="137"/>
      <c r="Y171" s="137"/>
      <c r="Z171" s="137"/>
      <c r="AA171" s="137"/>
    </row>
    <row r="172" spans="1:27" ht="33.75" outlineLevel="1" x14ac:dyDescent="0.2">
      <c r="A172" s="138"/>
      <c r="B172" s="138"/>
      <c r="C172" s="168" t="s">
        <v>325</v>
      </c>
      <c r="D172" s="146"/>
      <c r="E172" s="150">
        <v>21.3</v>
      </c>
      <c r="F172" s="152"/>
      <c r="G172" s="152"/>
      <c r="H172" s="152"/>
      <c r="I172" s="152"/>
      <c r="J172" s="152"/>
      <c r="K172" s="152"/>
      <c r="L172" s="152"/>
      <c r="M172" s="152"/>
      <c r="N172" s="144"/>
      <c r="O172" s="144"/>
      <c r="P172" s="144"/>
      <c r="Q172" s="144"/>
      <c r="R172" s="144"/>
      <c r="S172" s="144"/>
      <c r="T172" s="145"/>
      <c r="U172" s="144"/>
      <c r="V172" s="137"/>
      <c r="W172" s="137"/>
      <c r="X172" s="137"/>
      <c r="Y172" s="137"/>
      <c r="Z172" s="137"/>
      <c r="AA172" s="137"/>
    </row>
    <row r="173" spans="1:27" ht="33.75" outlineLevel="1" x14ac:dyDescent="0.2">
      <c r="A173" s="138"/>
      <c r="B173" s="138"/>
      <c r="C173" s="168" t="s">
        <v>326</v>
      </c>
      <c r="D173" s="146"/>
      <c r="E173" s="150">
        <v>21.33</v>
      </c>
      <c r="F173" s="152"/>
      <c r="G173" s="152"/>
      <c r="H173" s="152"/>
      <c r="I173" s="152"/>
      <c r="J173" s="152"/>
      <c r="K173" s="152"/>
      <c r="L173" s="152"/>
      <c r="M173" s="152"/>
      <c r="N173" s="144"/>
      <c r="O173" s="144"/>
      <c r="P173" s="144"/>
      <c r="Q173" s="144"/>
      <c r="R173" s="144"/>
      <c r="S173" s="144"/>
      <c r="T173" s="145"/>
      <c r="U173" s="144"/>
      <c r="V173" s="137"/>
      <c r="W173" s="137"/>
      <c r="X173" s="137"/>
      <c r="Y173" s="137"/>
      <c r="Z173" s="137"/>
      <c r="AA173" s="137"/>
    </row>
    <row r="174" spans="1:27" outlineLevel="1" x14ac:dyDescent="0.2">
      <c r="A174" s="138">
        <v>67</v>
      </c>
      <c r="B174" s="138" t="s">
        <v>327</v>
      </c>
      <c r="C174" s="167" t="s">
        <v>328</v>
      </c>
      <c r="D174" s="144" t="s">
        <v>157</v>
      </c>
      <c r="E174" s="149">
        <v>42.63</v>
      </c>
      <c r="F174" s="152"/>
      <c r="G174" s="152">
        <f t="shared" ref="G174:G175" si="47">E174*F174</f>
        <v>0</v>
      </c>
      <c r="H174" s="152">
        <v>352.42</v>
      </c>
      <c r="I174" s="152">
        <f>ROUND(E174*H174,2)</f>
        <v>15023.66</v>
      </c>
      <c r="J174" s="152">
        <v>209.57999999999998</v>
      </c>
      <c r="K174" s="152">
        <f>ROUND(E174*J174,2)</f>
        <v>8934.4</v>
      </c>
      <c r="L174" s="152">
        <v>21</v>
      </c>
      <c r="M174" s="152">
        <f>G174*(1+L174/100)</f>
        <v>0</v>
      </c>
      <c r="N174" s="144">
        <v>3.6800000000000001E-3</v>
      </c>
      <c r="O174" s="144">
        <f>ROUND(E174*N174,5)</f>
        <v>0.15687999999999999</v>
      </c>
      <c r="P174" s="144">
        <v>0</v>
      </c>
      <c r="Q174" s="144">
        <f>ROUND(E174*P174,5)</f>
        <v>0</v>
      </c>
      <c r="R174" s="144"/>
      <c r="S174" s="144"/>
      <c r="T174" s="145">
        <v>0.38500000000000001</v>
      </c>
      <c r="U174" s="144">
        <f>ROUND(E174*T174,2)</f>
        <v>16.41</v>
      </c>
      <c r="V174" s="137"/>
      <c r="W174" s="137"/>
      <c r="X174" s="137"/>
      <c r="Y174" s="137"/>
      <c r="Z174" s="137"/>
      <c r="AA174" s="137"/>
    </row>
    <row r="175" spans="1:27" ht="22.5" outlineLevel="1" x14ac:dyDescent="0.2">
      <c r="A175" s="138">
        <v>68</v>
      </c>
      <c r="B175" s="138" t="s">
        <v>329</v>
      </c>
      <c r="C175" s="167" t="s">
        <v>330</v>
      </c>
      <c r="D175" s="144" t="s">
        <v>148</v>
      </c>
      <c r="E175" s="149">
        <v>30.2</v>
      </c>
      <c r="F175" s="152"/>
      <c r="G175" s="152">
        <f t="shared" si="47"/>
        <v>0</v>
      </c>
      <c r="H175" s="152">
        <v>124.12</v>
      </c>
      <c r="I175" s="152">
        <f>ROUND(E175*H175,2)</f>
        <v>3748.42</v>
      </c>
      <c r="J175" s="152">
        <v>59.879999999999995</v>
      </c>
      <c r="K175" s="152">
        <f>ROUND(E175*J175,2)</f>
        <v>1808.38</v>
      </c>
      <c r="L175" s="152">
        <v>21</v>
      </c>
      <c r="M175" s="152">
        <f>G175*(1+L175/100)</f>
        <v>0</v>
      </c>
      <c r="N175" s="144">
        <v>3.2000000000000003E-4</v>
      </c>
      <c r="O175" s="144">
        <f>ROUND(E175*N175,5)</f>
        <v>9.6600000000000002E-3</v>
      </c>
      <c r="P175" s="144">
        <v>0</v>
      </c>
      <c r="Q175" s="144">
        <f>ROUND(E175*P175,5)</f>
        <v>0</v>
      </c>
      <c r="R175" s="144"/>
      <c r="S175" s="144"/>
      <c r="T175" s="145">
        <v>0.11</v>
      </c>
      <c r="U175" s="144">
        <f>ROUND(E175*T175,2)</f>
        <v>3.32</v>
      </c>
      <c r="V175" s="137"/>
      <c r="W175" s="137"/>
      <c r="X175" s="137"/>
      <c r="Y175" s="137"/>
      <c r="Z175" s="137"/>
      <c r="AA175" s="137"/>
    </row>
    <row r="176" spans="1:27" ht="22.5" outlineLevel="1" x14ac:dyDescent="0.2">
      <c r="A176" s="138"/>
      <c r="B176" s="138"/>
      <c r="C176" s="168" t="s">
        <v>331</v>
      </c>
      <c r="D176" s="146"/>
      <c r="E176" s="150">
        <v>30.2</v>
      </c>
      <c r="F176" s="152"/>
      <c r="G176" s="152"/>
      <c r="H176" s="152"/>
      <c r="I176" s="152"/>
      <c r="J176" s="152"/>
      <c r="K176" s="152"/>
      <c r="L176" s="152"/>
      <c r="M176" s="152"/>
      <c r="N176" s="144"/>
      <c r="O176" s="144"/>
      <c r="P176" s="144"/>
      <c r="Q176" s="144"/>
      <c r="R176" s="144"/>
      <c r="S176" s="144"/>
      <c r="T176" s="145"/>
      <c r="U176" s="144"/>
      <c r="V176" s="137"/>
      <c r="W176" s="137"/>
      <c r="X176" s="137"/>
      <c r="Y176" s="137"/>
      <c r="Z176" s="137"/>
      <c r="AA176" s="137"/>
    </row>
    <row r="177" spans="1:27" ht="22.5" outlineLevel="1" x14ac:dyDescent="0.2">
      <c r="A177" s="138">
        <v>69</v>
      </c>
      <c r="B177" s="138" t="s">
        <v>332</v>
      </c>
      <c r="C177" s="167" t="s">
        <v>333</v>
      </c>
      <c r="D177" s="144" t="s">
        <v>148</v>
      </c>
      <c r="E177" s="149">
        <v>12.8</v>
      </c>
      <c r="F177" s="152"/>
      <c r="G177" s="152">
        <f t="shared" ref="G177" si="48">E177*F177</f>
        <v>0</v>
      </c>
      <c r="H177" s="152">
        <v>124.29</v>
      </c>
      <c r="I177" s="152">
        <f>ROUND(E177*H177,2)</f>
        <v>1590.91</v>
      </c>
      <c r="J177" s="152">
        <v>76.209999999999994</v>
      </c>
      <c r="K177" s="152">
        <f>ROUND(E177*J177,2)</f>
        <v>975.49</v>
      </c>
      <c r="L177" s="152">
        <v>21</v>
      </c>
      <c r="M177" s="152">
        <f>G177*(1+L177/100)</f>
        <v>0</v>
      </c>
      <c r="N177" s="144">
        <v>3.2000000000000003E-4</v>
      </c>
      <c r="O177" s="144">
        <f>ROUND(E177*N177,5)</f>
        <v>4.1000000000000003E-3</v>
      </c>
      <c r="P177" s="144">
        <v>0</v>
      </c>
      <c r="Q177" s="144">
        <f>ROUND(E177*P177,5)</f>
        <v>0</v>
      </c>
      <c r="R177" s="144"/>
      <c r="S177" s="144"/>
      <c r="T177" s="145">
        <v>0.14000000000000001</v>
      </c>
      <c r="U177" s="144">
        <f>ROUND(E177*T177,2)</f>
        <v>1.79</v>
      </c>
      <c r="V177" s="137"/>
      <c r="W177" s="137"/>
      <c r="X177" s="137"/>
      <c r="Y177" s="137"/>
      <c r="Z177" s="137"/>
      <c r="AA177" s="137"/>
    </row>
    <row r="178" spans="1:27" outlineLevel="1" x14ac:dyDescent="0.2">
      <c r="A178" s="138"/>
      <c r="B178" s="138"/>
      <c r="C178" s="168" t="s">
        <v>334</v>
      </c>
      <c r="D178" s="146"/>
      <c r="E178" s="150">
        <v>12.8</v>
      </c>
      <c r="F178" s="152"/>
      <c r="G178" s="152"/>
      <c r="H178" s="152"/>
      <c r="I178" s="152"/>
      <c r="J178" s="152"/>
      <c r="K178" s="152"/>
      <c r="L178" s="152"/>
      <c r="M178" s="152"/>
      <c r="N178" s="144"/>
      <c r="O178" s="144"/>
      <c r="P178" s="144"/>
      <c r="Q178" s="144"/>
      <c r="R178" s="144"/>
      <c r="S178" s="144"/>
      <c r="T178" s="145"/>
      <c r="U178" s="144"/>
      <c r="V178" s="137"/>
      <c r="W178" s="137"/>
      <c r="X178" s="137"/>
      <c r="Y178" s="137"/>
      <c r="Z178" s="137"/>
      <c r="AA178" s="137"/>
    </row>
    <row r="179" spans="1:27" ht="22.5" outlineLevel="1" x14ac:dyDescent="0.2">
      <c r="A179" s="138">
        <v>70</v>
      </c>
      <c r="B179" s="138" t="s">
        <v>335</v>
      </c>
      <c r="C179" s="167" t="s">
        <v>336</v>
      </c>
      <c r="D179" s="144" t="s">
        <v>186</v>
      </c>
      <c r="E179" s="149">
        <v>20</v>
      </c>
      <c r="F179" s="152"/>
      <c r="G179" s="152">
        <f t="shared" ref="G179:G180" si="49">E179*F179</f>
        <v>0</v>
      </c>
      <c r="H179" s="152">
        <v>214.03</v>
      </c>
      <c r="I179" s="152">
        <f>ROUND(E179*H179,2)</f>
        <v>4280.6000000000004</v>
      </c>
      <c r="J179" s="152">
        <v>36.47</v>
      </c>
      <c r="K179" s="152">
        <f>ROUND(E179*J179,2)</f>
        <v>729.4</v>
      </c>
      <c r="L179" s="152">
        <v>21</v>
      </c>
      <c r="M179" s="152">
        <f>G179*(1+L179/100)</f>
        <v>0</v>
      </c>
      <c r="N179" s="144">
        <v>4.2999999999999999E-4</v>
      </c>
      <c r="O179" s="144">
        <f>ROUND(E179*N179,5)</f>
        <v>8.6E-3</v>
      </c>
      <c r="P179" s="144">
        <v>0</v>
      </c>
      <c r="Q179" s="144">
        <f>ROUND(E179*P179,5)</f>
        <v>0</v>
      </c>
      <c r="R179" s="144"/>
      <c r="S179" s="144"/>
      <c r="T179" s="145">
        <v>6.7000000000000004E-2</v>
      </c>
      <c r="U179" s="144">
        <f>ROUND(E179*T179,2)</f>
        <v>1.34</v>
      </c>
      <c r="V179" s="137"/>
      <c r="W179" s="137"/>
      <c r="X179" s="137"/>
      <c r="Y179" s="137"/>
      <c r="Z179" s="137"/>
      <c r="AA179" s="137"/>
    </row>
    <row r="180" spans="1:27" outlineLevel="1" x14ac:dyDescent="0.2">
      <c r="A180" s="138">
        <v>71</v>
      </c>
      <c r="B180" s="138" t="s">
        <v>337</v>
      </c>
      <c r="C180" s="167" t="s">
        <v>338</v>
      </c>
      <c r="D180" s="144" t="s">
        <v>0</v>
      </c>
      <c r="E180" s="149">
        <v>533.32000000000005</v>
      </c>
      <c r="F180" s="152"/>
      <c r="G180" s="152">
        <f t="shared" si="49"/>
        <v>0</v>
      </c>
      <c r="H180" s="152">
        <v>0</v>
      </c>
      <c r="I180" s="152">
        <f>ROUND(E180*H180,2)</f>
        <v>0</v>
      </c>
      <c r="J180" s="152">
        <v>4.4000000000000004</v>
      </c>
      <c r="K180" s="152">
        <f>ROUND(E180*J180,2)</f>
        <v>2346.61</v>
      </c>
      <c r="L180" s="152">
        <v>21</v>
      </c>
      <c r="M180" s="152">
        <f>G180*(1+L180/100)</f>
        <v>0</v>
      </c>
      <c r="N180" s="144">
        <v>0</v>
      </c>
      <c r="O180" s="144">
        <f>ROUND(E180*N180,5)</f>
        <v>0</v>
      </c>
      <c r="P180" s="144">
        <v>0</v>
      </c>
      <c r="Q180" s="144">
        <f>ROUND(E180*P180,5)</f>
        <v>0</v>
      </c>
      <c r="R180" s="144"/>
      <c r="S180" s="144"/>
      <c r="T180" s="145">
        <v>0</v>
      </c>
      <c r="U180" s="144">
        <f>ROUND(E180*T180,2)</f>
        <v>0</v>
      </c>
      <c r="V180" s="137"/>
      <c r="W180" s="137"/>
      <c r="X180" s="137"/>
      <c r="Y180" s="137"/>
      <c r="Z180" s="137"/>
      <c r="AA180" s="137"/>
    </row>
    <row r="181" spans="1:27" x14ac:dyDescent="0.2">
      <c r="A181" s="139" t="s">
        <v>125</v>
      </c>
      <c r="B181" s="139" t="s">
        <v>85</v>
      </c>
      <c r="C181" s="169" t="s">
        <v>86</v>
      </c>
      <c r="D181" s="147"/>
      <c r="E181" s="151"/>
      <c r="F181" s="153"/>
      <c r="G181" s="153">
        <f>SUM(G182:G191)</f>
        <v>0</v>
      </c>
      <c r="H181" s="153"/>
      <c r="I181" s="153">
        <f>SUM(I182:I191)</f>
        <v>23164.090000000004</v>
      </c>
      <c r="J181" s="153"/>
      <c r="K181" s="153">
        <f>SUM(K182:K191)</f>
        <v>5840.18</v>
      </c>
      <c r="L181" s="153"/>
      <c r="M181" s="153">
        <f>SUM(M182:M191)</f>
        <v>0</v>
      </c>
      <c r="N181" s="147"/>
      <c r="O181" s="147">
        <f>SUM(O182:O191)</f>
        <v>0.11070999999999999</v>
      </c>
      <c r="P181" s="147"/>
      <c r="Q181" s="147">
        <f>SUM(Q182:Q191)</f>
        <v>0</v>
      </c>
      <c r="R181" s="147"/>
      <c r="S181" s="147"/>
      <c r="T181" s="148"/>
      <c r="U181" s="147">
        <f>SUM(U182:U191)</f>
        <v>10.719999999999999</v>
      </c>
    </row>
    <row r="182" spans="1:27" outlineLevel="1" x14ac:dyDescent="0.2">
      <c r="A182" s="138">
        <v>72</v>
      </c>
      <c r="B182" s="138" t="s">
        <v>339</v>
      </c>
      <c r="C182" s="167" t="s">
        <v>340</v>
      </c>
      <c r="D182" s="144" t="s">
        <v>157</v>
      </c>
      <c r="E182" s="149">
        <v>22.01</v>
      </c>
      <c r="F182" s="152"/>
      <c r="G182" s="152">
        <f t="shared" ref="G182" si="50">E182*F182</f>
        <v>0</v>
      </c>
      <c r="H182" s="152">
        <v>0</v>
      </c>
      <c r="I182" s="152">
        <f>ROUND(E182*H182,2)</f>
        <v>0</v>
      </c>
      <c r="J182" s="152">
        <v>81.7</v>
      </c>
      <c r="K182" s="152">
        <f>ROUND(E182*J182,2)</f>
        <v>1798.22</v>
      </c>
      <c r="L182" s="152">
        <v>21</v>
      </c>
      <c r="M182" s="152">
        <f>G182*(1+L182/100)</f>
        <v>0</v>
      </c>
      <c r="N182" s="144">
        <v>0</v>
      </c>
      <c r="O182" s="144">
        <f>ROUND(E182*N182,5)</f>
        <v>0</v>
      </c>
      <c r="P182" s="144">
        <v>0</v>
      </c>
      <c r="Q182" s="144">
        <f>ROUND(E182*P182,5)</f>
        <v>0</v>
      </c>
      <c r="R182" s="144"/>
      <c r="S182" s="144"/>
      <c r="T182" s="145">
        <v>0.15</v>
      </c>
      <c r="U182" s="144">
        <f>ROUND(E182*T182,2)</f>
        <v>3.3</v>
      </c>
      <c r="V182" s="137"/>
      <c r="W182" s="137"/>
      <c r="X182" s="137"/>
      <c r="Y182" s="137"/>
      <c r="Z182" s="137"/>
      <c r="AA182" s="137"/>
    </row>
    <row r="183" spans="1:27" ht="33.75" outlineLevel="1" x14ac:dyDescent="0.2">
      <c r="A183" s="138"/>
      <c r="B183" s="138"/>
      <c r="C183" s="168" t="s">
        <v>158</v>
      </c>
      <c r="D183" s="146"/>
      <c r="E183" s="150">
        <v>22.01</v>
      </c>
      <c r="F183" s="152"/>
      <c r="G183" s="152"/>
      <c r="H183" s="152"/>
      <c r="I183" s="152"/>
      <c r="J183" s="152"/>
      <c r="K183" s="152"/>
      <c r="L183" s="152"/>
      <c r="M183" s="152"/>
      <c r="N183" s="144"/>
      <c r="O183" s="144"/>
      <c r="P183" s="144"/>
      <c r="Q183" s="144"/>
      <c r="R183" s="144"/>
      <c r="S183" s="144"/>
      <c r="T183" s="145"/>
      <c r="U183" s="144"/>
      <c r="V183" s="137"/>
      <c r="W183" s="137"/>
      <c r="X183" s="137"/>
      <c r="Y183" s="137"/>
      <c r="Z183" s="137"/>
      <c r="AA183" s="137"/>
    </row>
    <row r="184" spans="1:27" ht="22.5" outlineLevel="1" x14ac:dyDescent="0.2">
      <c r="A184" s="138">
        <v>73</v>
      </c>
      <c r="B184" s="138" t="s">
        <v>341</v>
      </c>
      <c r="C184" s="167" t="s">
        <v>342</v>
      </c>
      <c r="D184" s="144" t="s">
        <v>157</v>
      </c>
      <c r="E184" s="149">
        <v>44.02</v>
      </c>
      <c r="F184" s="152"/>
      <c r="G184" s="152">
        <f t="shared" ref="G184" si="51">E184*F184</f>
        <v>0</v>
      </c>
      <c r="H184" s="152">
        <v>462</v>
      </c>
      <c r="I184" s="152">
        <f>ROUND(E184*H184,2)</f>
        <v>20337.240000000002</v>
      </c>
      <c r="J184" s="152">
        <v>0</v>
      </c>
      <c r="K184" s="152">
        <f>ROUND(E184*J184,2)</f>
        <v>0</v>
      </c>
      <c r="L184" s="152">
        <v>21</v>
      </c>
      <c r="M184" s="152">
        <f>G184*(1+L184/100)</f>
        <v>0</v>
      </c>
      <c r="N184" s="144">
        <v>2.3999999999999998E-3</v>
      </c>
      <c r="O184" s="144">
        <f>ROUND(E184*N184,5)</f>
        <v>0.10564999999999999</v>
      </c>
      <c r="P184" s="144">
        <v>0</v>
      </c>
      <c r="Q184" s="144">
        <f>ROUND(E184*P184,5)</f>
        <v>0</v>
      </c>
      <c r="R184" s="144"/>
      <c r="S184" s="144"/>
      <c r="T184" s="145">
        <v>0</v>
      </c>
      <c r="U184" s="144">
        <f>ROUND(E184*T184,2)</f>
        <v>0</v>
      </c>
      <c r="V184" s="137"/>
      <c r="W184" s="137"/>
      <c r="X184" s="137"/>
      <c r="Y184" s="137"/>
      <c r="Z184" s="137"/>
      <c r="AA184" s="137"/>
    </row>
    <row r="185" spans="1:27" ht="33.75" outlineLevel="1" x14ac:dyDescent="0.2">
      <c r="A185" s="138"/>
      <c r="B185" s="138"/>
      <c r="C185" s="168" t="s">
        <v>223</v>
      </c>
      <c r="D185" s="146"/>
      <c r="E185" s="150">
        <v>44.02</v>
      </c>
      <c r="F185" s="152"/>
      <c r="G185" s="152"/>
      <c r="H185" s="152"/>
      <c r="I185" s="152"/>
      <c r="J185" s="152"/>
      <c r="K185" s="152"/>
      <c r="L185" s="152"/>
      <c r="M185" s="152"/>
      <c r="N185" s="144"/>
      <c r="O185" s="144"/>
      <c r="P185" s="144"/>
      <c r="Q185" s="144"/>
      <c r="R185" s="144"/>
      <c r="S185" s="144"/>
      <c r="T185" s="145"/>
      <c r="U185" s="144"/>
      <c r="V185" s="137"/>
      <c r="W185" s="137"/>
      <c r="X185" s="137"/>
      <c r="Y185" s="137"/>
      <c r="Z185" s="137"/>
      <c r="AA185" s="137"/>
    </row>
    <row r="186" spans="1:27" outlineLevel="1" x14ac:dyDescent="0.2">
      <c r="A186" s="138">
        <v>74</v>
      </c>
      <c r="B186" s="138" t="s">
        <v>343</v>
      </c>
      <c r="C186" s="167" t="s">
        <v>344</v>
      </c>
      <c r="D186" s="144" t="s">
        <v>157</v>
      </c>
      <c r="E186" s="149">
        <v>22.01</v>
      </c>
      <c r="F186" s="152"/>
      <c r="G186" s="152">
        <f t="shared" ref="G186" si="52">E186*F186</f>
        <v>0</v>
      </c>
      <c r="H186" s="152">
        <v>10.6</v>
      </c>
      <c r="I186" s="152">
        <f>ROUND(E186*H186,2)</f>
        <v>233.31</v>
      </c>
      <c r="J186" s="152">
        <v>38.1</v>
      </c>
      <c r="K186" s="152">
        <f>ROUND(E186*J186,2)</f>
        <v>838.58</v>
      </c>
      <c r="L186" s="152">
        <v>21</v>
      </c>
      <c r="M186" s="152">
        <f>G186*(1+L186/100)</f>
        <v>0</v>
      </c>
      <c r="N186" s="144">
        <v>1.0000000000000001E-5</v>
      </c>
      <c r="O186" s="144">
        <f>ROUND(E186*N186,5)</f>
        <v>2.2000000000000001E-4</v>
      </c>
      <c r="P186" s="144">
        <v>0</v>
      </c>
      <c r="Q186" s="144">
        <f>ROUND(E186*P186,5)</f>
        <v>0</v>
      </c>
      <c r="R186" s="144"/>
      <c r="S186" s="144"/>
      <c r="T186" s="145">
        <v>7.0000000000000007E-2</v>
      </c>
      <c r="U186" s="144">
        <f>ROUND(E186*T186,2)</f>
        <v>1.54</v>
      </c>
      <c r="V186" s="137"/>
      <c r="W186" s="137"/>
      <c r="X186" s="137"/>
      <c r="Y186" s="137"/>
      <c r="Z186" s="137"/>
      <c r="AA186" s="137"/>
    </row>
    <row r="187" spans="1:27" ht="33.75" outlineLevel="1" x14ac:dyDescent="0.2">
      <c r="A187" s="138"/>
      <c r="B187" s="138"/>
      <c r="C187" s="168" t="s">
        <v>158</v>
      </c>
      <c r="D187" s="146"/>
      <c r="E187" s="150">
        <v>22.01</v>
      </c>
      <c r="F187" s="152"/>
      <c r="G187" s="152"/>
      <c r="H187" s="152"/>
      <c r="I187" s="152"/>
      <c r="J187" s="152"/>
      <c r="K187" s="152"/>
      <c r="L187" s="152"/>
      <c r="M187" s="152"/>
      <c r="N187" s="144"/>
      <c r="O187" s="144"/>
      <c r="P187" s="144"/>
      <c r="Q187" s="144"/>
      <c r="R187" s="144"/>
      <c r="S187" s="144"/>
      <c r="T187" s="145"/>
      <c r="U187" s="144"/>
      <c r="V187" s="137"/>
      <c r="W187" s="137"/>
      <c r="X187" s="137"/>
      <c r="Y187" s="137"/>
      <c r="Z187" s="137"/>
      <c r="AA187" s="137"/>
    </row>
    <row r="188" spans="1:27" ht="22.5" outlineLevel="1" x14ac:dyDescent="0.2">
      <c r="A188" s="138">
        <v>75</v>
      </c>
      <c r="B188" s="138" t="s">
        <v>345</v>
      </c>
      <c r="C188" s="167" t="s">
        <v>346</v>
      </c>
      <c r="D188" s="144" t="s">
        <v>148</v>
      </c>
      <c r="E188" s="149">
        <v>38.36</v>
      </c>
      <c r="F188" s="152"/>
      <c r="G188" s="152">
        <f t="shared" ref="G188" si="53">E188*F188</f>
        <v>0</v>
      </c>
      <c r="H188" s="152">
        <v>3.91</v>
      </c>
      <c r="I188" s="152">
        <f>ROUND(E188*H188,2)</f>
        <v>149.99</v>
      </c>
      <c r="J188" s="152">
        <v>27.29</v>
      </c>
      <c r="K188" s="152">
        <f>ROUND(E188*J188,2)</f>
        <v>1046.8399999999999</v>
      </c>
      <c r="L188" s="152">
        <v>21</v>
      </c>
      <c r="M188" s="152">
        <f>G188*(1+L188/100)</f>
        <v>0</v>
      </c>
      <c r="N188" s="144">
        <v>0</v>
      </c>
      <c r="O188" s="144">
        <f>ROUND(E188*N188,5)</f>
        <v>0</v>
      </c>
      <c r="P188" s="144">
        <v>0</v>
      </c>
      <c r="Q188" s="144">
        <f>ROUND(E188*P188,5)</f>
        <v>0</v>
      </c>
      <c r="R188" s="144"/>
      <c r="S188" s="144"/>
      <c r="T188" s="145">
        <v>0.05</v>
      </c>
      <c r="U188" s="144">
        <f>ROUND(E188*T188,2)</f>
        <v>1.92</v>
      </c>
      <c r="V188" s="137"/>
      <c r="W188" s="137"/>
      <c r="X188" s="137"/>
      <c r="Y188" s="137"/>
      <c r="Z188" s="137"/>
      <c r="AA188" s="137"/>
    </row>
    <row r="189" spans="1:27" ht="22.5" outlineLevel="1" x14ac:dyDescent="0.2">
      <c r="A189" s="138"/>
      <c r="B189" s="138"/>
      <c r="C189" s="168" t="s">
        <v>347</v>
      </c>
      <c r="D189" s="146"/>
      <c r="E189" s="150">
        <v>38.36</v>
      </c>
      <c r="F189" s="152"/>
      <c r="G189" s="152"/>
      <c r="H189" s="152"/>
      <c r="I189" s="152"/>
      <c r="J189" s="152"/>
      <c r="K189" s="152"/>
      <c r="L189" s="152"/>
      <c r="M189" s="152"/>
      <c r="N189" s="144"/>
      <c r="O189" s="144"/>
      <c r="P189" s="144"/>
      <c r="Q189" s="144"/>
      <c r="R189" s="144"/>
      <c r="S189" s="144"/>
      <c r="T189" s="145"/>
      <c r="U189" s="144"/>
      <c r="V189" s="137"/>
      <c r="W189" s="137"/>
      <c r="X189" s="137"/>
      <c r="Y189" s="137"/>
      <c r="Z189" s="137"/>
      <c r="AA189" s="137"/>
    </row>
    <row r="190" spans="1:27" ht="22.5" outlineLevel="1" x14ac:dyDescent="0.2">
      <c r="A190" s="138">
        <v>76</v>
      </c>
      <c r="B190" s="138" t="s">
        <v>348</v>
      </c>
      <c r="C190" s="167" t="s">
        <v>349</v>
      </c>
      <c r="D190" s="144" t="s">
        <v>157</v>
      </c>
      <c r="E190" s="149">
        <v>22.01</v>
      </c>
      <c r="F190" s="152"/>
      <c r="G190" s="152">
        <f t="shared" ref="G190" si="54">E190*F190</f>
        <v>0</v>
      </c>
      <c r="H190" s="152">
        <v>111.02</v>
      </c>
      <c r="I190" s="152">
        <f>ROUND(E190*H190,2)</f>
        <v>2443.5500000000002</v>
      </c>
      <c r="J190" s="152">
        <v>97.98</v>
      </c>
      <c r="K190" s="152">
        <f>ROUND(E190*J190,2)</f>
        <v>2156.54</v>
      </c>
      <c r="L190" s="152">
        <v>21</v>
      </c>
      <c r="M190" s="152">
        <f>G190*(1+L190/100)</f>
        <v>0</v>
      </c>
      <c r="N190" s="144">
        <v>2.2000000000000001E-4</v>
      </c>
      <c r="O190" s="144">
        <f>ROUND(E190*N190,5)</f>
        <v>4.8399999999999997E-3</v>
      </c>
      <c r="P190" s="144">
        <v>0</v>
      </c>
      <c r="Q190" s="144">
        <f>ROUND(E190*P190,5)</f>
        <v>0</v>
      </c>
      <c r="R190" s="144"/>
      <c r="S190" s="144"/>
      <c r="T190" s="145">
        <v>0.18</v>
      </c>
      <c r="U190" s="144">
        <f>ROUND(E190*T190,2)</f>
        <v>3.96</v>
      </c>
      <c r="V190" s="137"/>
      <c r="W190" s="137"/>
      <c r="X190" s="137"/>
      <c r="Y190" s="137"/>
      <c r="Z190" s="137"/>
      <c r="AA190" s="137"/>
    </row>
    <row r="191" spans="1:27" ht="33.75" outlineLevel="1" x14ac:dyDescent="0.2">
      <c r="A191" s="138"/>
      <c r="B191" s="138"/>
      <c r="C191" s="168" t="s">
        <v>158</v>
      </c>
      <c r="D191" s="146"/>
      <c r="E191" s="150">
        <v>22.01</v>
      </c>
      <c r="F191" s="152"/>
      <c r="G191" s="152"/>
      <c r="H191" s="152"/>
      <c r="I191" s="152"/>
      <c r="J191" s="152"/>
      <c r="K191" s="152"/>
      <c r="L191" s="152"/>
      <c r="M191" s="152"/>
      <c r="N191" s="144"/>
      <c r="O191" s="144"/>
      <c r="P191" s="144"/>
      <c r="Q191" s="144"/>
      <c r="R191" s="144"/>
      <c r="S191" s="144"/>
      <c r="T191" s="145"/>
      <c r="U191" s="144"/>
      <c r="V191" s="137"/>
      <c r="W191" s="137"/>
      <c r="X191" s="137"/>
      <c r="Y191" s="137"/>
      <c r="Z191" s="137"/>
      <c r="AA191" s="137"/>
    </row>
    <row r="192" spans="1:27" x14ac:dyDescent="0.2">
      <c r="A192" s="139" t="s">
        <v>125</v>
      </c>
      <c r="B192" s="139" t="s">
        <v>87</v>
      </c>
      <c r="C192" s="169" t="s">
        <v>88</v>
      </c>
      <c r="D192" s="147"/>
      <c r="E192" s="151"/>
      <c r="F192" s="153"/>
      <c r="G192" s="153">
        <f>SUM(G193:G198)</f>
        <v>0</v>
      </c>
      <c r="H192" s="153"/>
      <c r="I192" s="153">
        <f>SUM(I193:I198)</f>
        <v>0</v>
      </c>
      <c r="J192" s="153"/>
      <c r="K192" s="153">
        <f>SUM(K193:K198)</f>
        <v>3128</v>
      </c>
      <c r="L192" s="153"/>
      <c r="M192" s="153">
        <f>SUM(M193:M198)</f>
        <v>0</v>
      </c>
      <c r="N192" s="147"/>
      <c r="O192" s="147">
        <f>SUM(O193:O198)</f>
        <v>0</v>
      </c>
      <c r="P192" s="147"/>
      <c r="Q192" s="147">
        <f>SUM(Q193:Q198)</f>
        <v>0.48326000000000002</v>
      </c>
      <c r="R192" s="147"/>
      <c r="S192" s="147"/>
      <c r="T192" s="148"/>
      <c r="U192" s="147">
        <f>SUM(U193:U198)</f>
        <v>7.26</v>
      </c>
    </row>
    <row r="193" spans="1:27" outlineLevel="1" x14ac:dyDescent="0.2">
      <c r="A193" s="138">
        <v>77</v>
      </c>
      <c r="B193" s="138" t="s">
        <v>350</v>
      </c>
      <c r="C193" s="167" t="s">
        <v>351</v>
      </c>
      <c r="D193" s="144" t="s">
        <v>352</v>
      </c>
      <c r="E193" s="149">
        <v>4</v>
      </c>
      <c r="F193" s="152"/>
      <c r="G193" s="152">
        <f t="shared" ref="G193:G198" si="55">E193*F193</f>
        <v>0</v>
      </c>
      <c r="H193" s="152">
        <v>0</v>
      </c>
      <c r="I193" s="152">
        <f t="shared" ref="I193:I198" si="56">ROUND(E193*H193,2)</f>
        <v>0</v>
      </c>
      <c r="J193" s="152">
        <v>254</v>
      </c>
      <c r="K193" s="152">
        <f t="shared" ref="K193:K198" si="57">ROUND(E193*J193,2)</f>
        <v>1016</v>
      </c>
      <c r="L193" s="152">
        <v>21</v>
      </c>
      <c r="M193" s="152">
        <f t="shared" ref="M193:M198" si="58">G193*(1+L193/100)</f>
        <v>0</v>
      </c>
      <c r="N193" s="144">
        <v>0</v>
      </c>
      <c r="O193" s="144">
        <f t="shared" ref="O193:O198" si="59">ROUND(E193*N193,5)</f>
        <v>0</v>
      </c>
      <c r="P193" s="144">
        <v>1.933E-2</v>
      </c>
      <c r="Q193" s="144">
        <f t="shared" ref="Q193:Q198" si="60">ROUND(E193*P193,5)</f>
        <v>7.732E-2</v>
      </c>
      <c r="R193" s="144"/>
      <c r="S193" s="144"/>
      <c r="T193" s="145">
        <v>0.59</v>
      </c>
      <c r="U193" s="144">
        <f t="shared" ref="U193:U198" si="61">ROUND(E193*T193,2)</f>
        <v>2.36</v>
      </c>
      <c r="V193" s="137"/>
      <c r="W193" s="137"/>
      <c r="X193" s="137"/>
      <c r="Y193" s="137"/>
      <c r="Z193" s="137"/>
      <c r="AA193" s="137"/>
    </row>
    <row r="194" spans="1:27" outlineLevel="1" x14ac:dyDescent="0.2">
      <c r="A194" s="138">
        <v>78</v>
      </c>
      <c r="B194" s="138" t="s">
        <v>353</v>
      </c>
      <c r="C194" s="167" t="s">
        <v>354</v>
      </c>
      <c r="D194" s="144" t="s">
        <v>352</v>
      </c>
      <c r="E194" s="149">
        <v>2</v>
      </c>
      <c r="F194" s="152"/>
      <c r="G194" s="152">
        <f t="shared" si="55"/>
        <v>0</v>
      </c>
      <c r="H194" s="152">
        <v>0</v>
      </c>
      <c r="I194" s="152">
        <f t="shared" si="56"/>
        <v>0</v>
      </c>
      <c r="J194" s="152">
        <v>164.5</v>
      </c>
      <c r="K194" s="152">
        <f t="shared" si="57"/>
        <v>329</v>
      </c>
      <c r="L194" s="152">
        <v>21</v>
      </c>
      <c r="M194" s="152">
        <f t="shared" si="58"/>
        <v>0</v>
      </c>
      <c r="N194" s="144">
        <v>0</v>
      </c>
      <c r="O194" s="144">
        <f t="shared" si="59"/>
        <v>0</v>
      </c>
      <c r="P194" s="144">
        <v>1.9460000000000002E-2</v>
      </c>
      <c r="Q194" s="144">
        <f t="shared" si="60"/>
        <v>3.8920000000000003E-2</v>
      </c>
      <c r="R194" s="144"/>
      <c r="S194" s="144"/>
      <c r="T194" s="145">
        <v>0.38200000000000001</v>
      </c>
      <c r="U194" s="144">
        <f t="shared" si="61"/>
        <v>0.76</v>
      </c>
      <c r="V194" s="137"/>
      <c r="W194" s="137"/>
      <c r="X194" s="137"/>
      <c r="Y194" s="137"/>
      <c r="Z194" s="137"/>
      <c r="AA194" s="137"/>
    </row>
    <row r="195" spans="1:27" outlineLevel="1" x14ac:dyDescent="0.2">
      <c r="A195" s="138">
        <v>79</v>
      </c>
      <c r="B195" s="138" t="s">
        <v>355</v>
      </c>
      <c r="C195" s="167" t="s">
        <v>356</v>
      </c>
      <c r="D195" s="144" t="s">
        <v>352</v>
      </c>
      <c r="E195" s="149">
        <v>2</v>
      </c>
      <c r="F195" s="152"/>
      <c r="G195" s="152">
        <f t="shared" si="55"/>
        <v>0</v>
      </c>
      <c r="H195" s="152">
        <v>0</v>
      </c>
      <c r="I195" s="152">
        <f t="shared" si="56"/>
        <v>0</v>
      </c>
      <c r="J195" s="152">
        <v>165</v>
      </c>
      <c r="K195" s="152">
        <f t="shared" si="57"/>
        <v>330</v>
      </c>
      <c r="L195" s="152">
        <v>21</v>
      </c>
      <c r="M195" s="152">
        <f t="shared" si="58"/>
        <v>0</v>
      </c>
      <c r="N195" s="144">
        <v>0</v>
      </c>
      <c r="O195" s="144">
        <f t="shared" si="59"/>
        <v>0</v>
      </c>
      <c r="P195" s="144">
        <v>2.4500000000000001E-2</v>
      </c>
      <c r="Q195" s="144">
        <f t="shared" si="60"/>
        <v>4.9000000000000002E-2</v>
      </c>
      <c r="R195" s="144"/>
      <c r="S195" s="144"/>
      <c r="T195" s="145">
        <v>0.38300000000000001</v>
      </c>
      <c r="U195" s="144">
        <f t="shared" si="61"/>
        <v>0.77</v>
      </c>
      <c r="V195" s="137"/>
      <c r="W195" s="137"/>
      <c r="X195" s="137"/>
      <c r="Y195" s="137"/>
      <c r="Z195" s="137"/>
      <c r="AA195" s="137"/>
    </row>
    <row r="196" spans="1:27" outlineLevel="1" x14ac:dyDescent="0.2">
      <c r="A196" s="138">
        <v>80</v>
      </c>
      <c r="B196" s="138" t="s">
        <v>357</v>
      </c>
      <c r="C196" s="167" t="s">
        <v>358</v>
      </c>
      <c r="D196" s="144" t="s">
        <v>352</v>
      </c>
      <c r="E196" s="149">
        <v>2</v>
      </c>
      <c r="F196" s="152"/>
      <c r="G196" s="152">
        <f t="shared" si="55"/>
        <v>0</v>
      </c>
      <c r="H196" s="152">
        <v>0</v>
      </c>
      <c r="I196" s="152">
        <f t="shared" si="56"/>
        <v>0</v>
      </c>
      <c r="J196" s="152">
        <v>191.5</v>
      </c>
      <c r="K196" s="152">
        <f t="shared" si="57"/>
        <v>383</v>
      </c>
      <c r="L196" s="152">
        <v>21</v>
      </c>
      <c r="M196" s="152">
        <f t="shared" si="58"/>
        <v>0</v>
      </c>
      <c r="N196" s="144">
        <v>0</v>
      </c>
      <c r="O196" s="144">
        <f t="shared" si="59"/>
        <v>0</v>
      </c>
      <c r="P196" s="144">
        <v>1.7600000000000001E-3</v>
      </c>
      <c r="Q196" s="144">
        <f t="shared" si="60"/>
        <v>3.5200000000000001E-3</v>
      </c>
      <c r="R196" s="144"/>
      <c r="S196" s="144"/>
      <c r="T196" s="145">
        <v>0.44500000000000001</v>
      </c>
      <c r="U196" s="144">
        <f t="shared" si="61"/>
        <v>0.89</v>
      </c>
      <c r="V196" s="137"/>
      <c r="W196" s="137"/>
      <c r="X196" s="137"/>
      <c r="Y196" s="137"/>
      <c r="Z196" s="137"/>
      <c r="AA196" s="137"/>
    </row>
    <row r="197" spans="1:27" outlineLevel="1" x14ac:dyDescent="0.2">
      <c r="A197" s="138">
        <v>81</v>
      </c>
      <c r="B197" s="138" t="s">
        <v>359</v>
      </c>
      <c r="C197" s="167" t="s">
        <v>360</v>
      </c>
      <c r="D197" s="144" t="s">
        <v>186</v>
      </c>
      <c r="E197" s="149">
        <v>2</v>
      </c>
      <c r="F197" s="152"/>
      <c r="G197" s="152">
        <f t="shared" si="55"/>
        <v>0</v>
      </c>
      <c r="H197" s="152">
        <v>0</v>
      </c>
      <c r="I197" s="152">
        <f t="shared" si="56"/>
        <v>0</v>
      </c>
      <c r="J197" s="152">
        <v>175</v>
      </c>
      <c r="K197" s="152">
        <f t="shared" si="57"/>
        <v>350</v>
      </c>
      <c r="L197" s="152">
        <v>21</v>
      </c>
      <c r="M197" s="152">
        <f t="shared" si="58"/>
        <v>0</v>
      </c>
      <c r="N197" s="144">
        <v>0</v>
      </c>
      <c r="O197" s="144">
        <f t="shared" si="59"/>
        <v>0</v>
      </c>
      <c r="P197" s="144">
        <v>2.2499999999999998E-3</v>
      </c>
      <c r="Q197" s="144">
        <f t="shared" si="60"/>
        <v>4.4999999999999997E-3</v>
      </c>
      <c r="R197" s="144"/>
      <c r="S197" s="144"/>
      <c r="T197" s="145">
        <v>0.40699999999999997</v>
      </c>
      <c r="U197" s="144">
        <f t="shared" si="61"/>
        <v>0.81</v>
      </c>
      <c r="V197" s="137"/>
      <c r="W197" s="137"/>
      <c r="X197" s="137"/>
      <c r="Y197" s="137"/>
      <c r="Z197" s="137"/>
      <c r="AA197" s="137"/>
    </row>
    <row r="198" spans="1:27" outlineLevel="1" x14ac:dyDescent="0.2">
      <c r="A198" s="138">
        <v>82</v>
      </c>
      <c r="B198" s="138" t="s">
        <v>361</v>
      </c>
      <c r="C198" s="167" t="s">
        <v>362</v>
      </c>
      <c r="D198" s="144" t="s">
        <v>352</v>
      </c>
      <c r="E198" s="149">
        <v>2</v>
      </c>
      <c r="F198" s="152"/>
      <c r="G198" s="152">
        <f t="shared" si="55"/>
        <v>0</v>
      </c>
      <c r="H198" s="152">
        <v>0</v>
      </c>
      <c r="I198" s="152">
        <f t="shared" si="56"/>
        <v>0</v>
      </c>
      <c r="J198" s="152">
        <v>360</v>
      </c>
      <c r="K198" s="152">
        <f t="shared" si="57"/>
        <v>720</v>
      </c>
      <c r="L198" s="152">
        <v>21</v>
      </c>
      <c r="M198" s="152">
        <f t="shared" si="58"/>
        <v>0</v>
      </c>
      <c r="N198" s="144">
        <v>0</v>
      </c>
      <c r="O198" s="144">
        <f t="shared" si="59"/>
        <v>0</v>
      </c>
      <c r="P198" s="144">
        <v>0.155</v>
      </c>
      <c r="Q198" s="144">
        <f t="shared" si="60"/>
        <v>0.31</v>
      </c>
      <c r="R198" s="144"/>
      <c r="S198" s="144"/>
      <c r="T198" s="145">
        <v>0.83699999999999997</v>
      </c>
      <c r="U198" s="144">
        <f t="shared" si="61"/>
        <v>1.67</v>
      </c>
      <c r="V198" s="137"/>
      <c r="W198" s="137"/>
      <c r="X198" s="137"/>
      <c r="Y198" s="137"/>
      <c r="Z198" s="137"/>
      <c r="AA198" s="137"/>
    </row>
    <row r="199" spans="1:27" x14ac:dyDescent="0.2">
      <c r="A199" s="139" t="s">
        <v>125</v>
      </c>
      <c r="B199" s="139" t="s">
        <v>89</v>
      </c>
      <c r="C199" s="169" t="s">
        <v>90</v>
      </c>
      <c r="D199" s="147"/>
      <c r="E199" s="151"/>
      <c r="F199" s="153"/>
      <c r="G199" s="153">
        <f>SUM(G200:G203)</f>
        <v>0</v>
      </c>
      <c r="H199" s="153"/>
      <c r="I199" s="153">
        <f>SUM(I200:I203)</f>
        <v>289</v>
      </c>
      <c r="J199" s="153"/>
      <c r="K199" s="153">
        <f>SUM(K200:K203)</f>
        <v>5225.5</v>
      </c>
      <c r="L199" s="153"/>
      <c r="M199" s="153">
        <f>SUM(M200:M203)</f>
        <v>0</v>
      </c>
      <c r="N199" s="147"/>
      <c r="O199" s="147">
        <f>SUM(O200:O203)</f>
        <v>9.8399999999999998E-3</v>
      </c>
      <c r="P199" s="147"/>
      <c r="Q199" s="147">
        <f>SUM(Q200:Q203)</f>
        <v>1.9273599999999997</v>
      </c>
      <c r="R199" s="147"/>
      <c r="S199" s="147"/>
      <c r="T199" s="148"/>
      <c r="U199" s="147">
        <f>SUM(U200:U203)</f>
        <v>9.93</v>
      </c>
    </row>
    <row r="200" spans="1:27" outlineLevel="1" x14ac:dyDescent="0.2">
      <c r="A200" s="138">
        <v>83</v>
      </c>
      <c r="B200" s="138" t="s">
        <v>363</v>
      </c>
      <c r="C200" s="167" t="s">
        <v>364</v>
      </c>
      <c r="D200" s="144" t="s">
        <v>157</v>
      </c>
      <c r="E200" s="149">
        <v>21.33</v>
      </c>
      <c r="F200" s="152"/>
      <c r="G200" s="152">
        <f t="shared" ref="G200" si="62">E200*F200</f>
        <v>0</v>
      </c>
      <c r="H200" s="152">
        <v>4.7</v>
      </c>
      <c r="I200" s="152">
        <f>ROUND(E200*H200,2)</f>
        <v>100.25</v>
      </c>
      <c r="J200" s="152">
        <v>140.30000000000001</v>
      </c>
      <c r="K200" s="152">
        <f>ROUND(E200*J200,2)</f>
        <v>2992.6</v>
      </c>
      <c r="L200" s="152">
        <v>21</v>
      </c>
      <c r="M200" s="152">
        <f>G200*(1+L200/100)</f>
        <v>0</v>
      </c>
      <c r="N200" s="144">
        <v>1.6000000000000001E-4</v>
      </c>
      <c r="O200" s="144">
        <f>ROUND(E200*N200,5)</f>
        <v>3.4099999999999998E-3</v>
      </c>
      <c r="P200" s="144">
        <v>6.4000000000000001E-2</v>
      </c>
      <c r="Q200" s="144">
        <f>ROUND(E200*P200,5)</f>
        <v>1.3651199999999999</v>
      </c>
      <c r="R200" s="144"/>
      <c r="S200" s="144"/>
      <c r="T200" s="145">
        <v>0.26600000000000001</v>
      </c>
      <c r="U200" s="144">
        <f>ROUND(E200*T200,2)</f>
        <v>5.67</v>
      </c>
      <c r="V200" s="137"/>
      <c r="W200" s="137"/>
      <c r="X200" s="137"/>
      <c r="Y200" s="137"/>
      <c r="Z200" s="137"/>
      <c r="AA200" s="137"/>
    </row>
    <row r="201" spans="1:27" ht="33.75" outlineLevel="1" x14ac:dyDescent="0.2">
      <c r="A201" s="138"/>
      <c r="B201" s="138"/>
      <c r="C201" s="168" t="s">
        <v>259</v>
      </c>
      <c r="D201" s="146"/>
      <c r="E201" s="150">
        <v>21.33</v>
      </c>
      <c r="F201" s="152"/>
      <c r="G201" s="152"/>
      <c r="H201" s="152"/>
      <c r="I201" s="152"/>
      <c r="J201" s="152"/>
      <c r="K201" s="152"/>
      <c r="L201" s="152"/>
      <c r="M201" s="152"/>
      <c r="N201" s="144"/>
      <c r="O201" s="144"/>
      <c r="P201" s="144"/>
      <c r="Q201" s="144"/>
      <c r="R201" s="144"/>
      <c r="S201" s="144"/>
      <c r="T201" s="145"/>
      <c r="U201" s="144"/>
      <c r="V201" s="137"/>
      <c r="W201" s="137"/>
      <c r="X201" s="137"/>
      <c r="Y201" s="137"/>
      <c r="Z201" s="137"/>
      <c r="AA201" s="137"/>
    </row>
    <row r="202" spans="1:27" outlineLevel="1" x14ac:dyDescent="0.2">
      <c r="A202" s="138">
        <v>84</v>
      </c>
      <c r="B202" s="138" t="s">
        <v>365</v>
      </c>
      <c r="C202" s="167" t="s">
        <v>366</v>
      </c>
      <c r="D202" s="144" t="s">
        <v>157</v>
      </c>
      <c r="E202" s="149">
        <v>40.159999999999997</v>
      </c>
      <c r="F202" s="152"/>
      <c r="G202" s="152">
        <f t="shared" ref="G202" si="63">E202*F202</f>
        <v>0</v>
      </c>
      <c r="H202" s="152">
        <v>4.7</v>
      </c>
      <c r="I202" s="152">
        <f>ROUND(E202*H202,2)</f>
        <v>188.75</v>
      </c>
      <c r="J202" s="152">
        <v>55.599999999999994</v>
      </c>
      <c r="K202" s="152">
        <f>ROUND(E202*J202,2)</f>
        <v>2232.9</v>
      </c>
      <c r="L202" s="152">
        <v>21</v>
      </c>
      <c r="M202" s="152">
        <f>G202*(1+L202/100)</f>
        <v>0</v>
      </c>
      <c r="N202" s="144">
        <v>1.6000000000000001E-4</v>
      </c>
      <c r="O202" s="144">
        <f>ROUND(E202*N202,5)</f>
        <v>6.43E-3</v>
      </c>
      <c r="P202" s="144">
        <v>1.4E-2</v>
      </c>
      <c r="Q202" s="144">
        <f>ROUND(E202*P202,5)</f>
        <v>0.56223999999999996</v>
      </c>
      <c r="R202" s="144"/>
      <c r="S202" s="144"/>
      <c r="T202" s="145">
        <v>0.106</v>
      </c>
      <c r="U202" s="144">
        <f>ROUND(E202*T202,2)</f>
        <v>4.26</v>
      </c>
      <c r="V202" s="137"/>
      <c r="W202" s="137"/>
      <c r="X202" s="137"/>
      <c r="Y202" s="137"/>
      <c r="Z202" s="137"/>
      <c r="AA202" s="137"/>
    </row>
    <row r="203" spans="1:27" outlineLevel="1" x14ac:dyDescent="0.2">
      <c r="A203" s="138"/>
      <c r="B203" s="138"/>
      <c r="C203" s="168" t="s">
        <v>367</v>
      </c>
      <c r="D203" s="146"/>
      <c r="E203" s="150">
        <v>40.159999999999997</v>
      </c>
      <c r="F203" s="152"/>
      <c r="G203" s="152"/>
      <c r="H203" s="152"/>
      <c r="I203" s="152"/>
      <c r="J203" s="152"/>
      <c r="K203" s="152"/>
      <c r="L203" s="152"/>
      <c r="M203" s="152"/>
      <c r="N203" s="144"/>
      <c r="O203" s="144"/>
      <c r="P203" s="144"/>
      <c r="Q203" s="144"/>
      <c r="R203" s="144"/>
      <c r="S203" s="144"/>
      <c r="T203" s="145"/>
      <c r="U203" s="144"/>
      <c r="V203" s="137"/>
      <c r="W203" s="137"/>
      <c r="X203" s="137"/>
      <c r="Y203" s="137"/>
      <c r="Z203" s="137"/>
      <c r="AA203" s="137"/>
    </row>
    <row r="204" spans="1:27" x14ac:dyDescent="0.2">
      <c r="A204" s="139" t="s">
        <v>125</v>
      </c>
      <c r="B204" s="139" t="s">
        <v>91</v>
      </c>
      <c r="C204" s="169" t="s">
        <v>92</v>
      </c>
      <c r="D204" s="147"/>
      <c r="E204" s="151"/>
      <c r="F204" s="153"/>
      <c r="G204" s="153">
        <f>SUM(G205:G226)</f>
        <v>0</v>
      </c>
      <c r="H204" s="153"/>
      <c r="I204" s="153">
        <f>SUM(I205:I226)</f>
        <v>1363.23</v>
      </c>
      <c r="J204" s="153"/>
      <c r="K204" s="153">
        <f>SUM(K205:K226)</f>
        <v>79261.009999999995</v>
      </c>
      <c r="L204" s="153"/>
      <c r="M204" s="153">
        <f>SUM(M205:M226)</f>
        <v>0</v>
      </c>
      <c r="N204" s="147"/>
      <c r="O204" s="147">
        <f>SUM(O205:O226)</f>
        <v>4.7149999999999997E-2</v>
      </c>
      <c r="P204" s="147"/>
      <c r="Q204" s="147">
        <f>SUM(Q205:Q226)</f>
        <v>0.41281000000000001</v>
      </c>
      <c r="R204" s="147"/>
      <c r="S204" s="147"/>
      <c r="T204" s="148"/>
      <c r="U204" s="147">
        <f>SUM(U205:U226)</f>
        <v>14.79</v>
      </c>
    </row>
    <row r="205" spans="1:27" outlineLevel="1" x14ac:dyDescent="0.2">
      <c r="A205" s="138">
        <v>85</v>
      </c>
      <c r="B205" s="138" t="s">
        <v>368</v>
      </c>
      <c r="C205" s="167" t="s">
        <v>369</v>
      </c>
      <c r="D205" s="144" t="s">
        <v>148</v>
      </c>
      <c r="E205" s="149">
        <v>50.4</v>
      </c>
      <c r="F205" s="152"/>
      <c r="G205" s="152">
        <f t="shared" ref="G205" si="64">E205*F205</f>
        <v>0</v>
      </c>
      <c r="H205" s="152">
        <v>0</v>
      </c>
      <c r="I205" s="152">
        <f>ROUND(E205*H205,2)</f>
        <v>0</v>
      </c>
      <c r="J205" s="152">
        <v>43.9</v>
      </c>
      <c r="K205" s="152">
        <f>ROUND(E205*J205,2)</f>
        <v>2212.56</v>
      </c>
      <c r="L205" s="152">
        <v>21</v>
      </c>
      <c r="M205" s="152">
        <f>G205*(1+L205/100)</f>
        <v>0</v>
      </c>
      <c r="N205" s="144">
        <v>0</v>
      </c>
      <c r="O205" s="144">
        <f>ROUND(E205*N205,5)</f>
        <v>0</v>
      </c>
      <c r="P205" s="144">
        <v>3.47E-3</v>
      </c>
      <c r="Q205" s="144">
        <f>ROUND(E205*P205,5)</f>
        <v>0.17488999999999999</v>
      </c>
      <c r="R205" s="144"/>
      <c r="S205" s="144"/>
      <c r="T205" s="145">
        <v>6.9000000000000006E-2</v>
      </c>
      <c r="U205" s="144">
        <f>ROUND(E205*T205,2)</f>
        <v>3.48</v>
      </c>
      <c r="V205" s="137"/>
      <c r="W205" s="137"/>
      <c r="X205" s="137"/>
      <c r="Y205" s="137"/>
      <c r="Z205" s="137"/>
      <c r="AA205" s="137"/>
    </row>
    <row r="206" spans="1:27" outlineLevel="1" x14ac:dyDescent="0.2">
      <c r="A206" s="138"/>
      <c r="B206" s="138"/>
      <c r="C206" s="168" t="s">
        <v>370</v>
      </c>
      <c r="D206" s="146"/>
      <c r="E206" s="150">
        <v>50.4</v>
      </c>
      <c r="F206" s="152"/>
      <c r="G206" s="152"/>
      <c r="H206" s="152"/>
      <c r="I206" s="152"/>
      <c r="J206" s="152"/>
      <c r="K206" s="152"/>
      <c r="L206" s="152"/>
      <c r="M206" s="152"/>
      <c r="N206" s="144"/>
      <c r="O206" s="144"/>
      <c r="P206" s="144"/>
      <c r="Q206" s="144"/>
      <c r="R206" s="144"/>
      <c r="S206" s="144"/>
      <c r="T206" s="145"/>
      <c r="U206" s="144"/>
      <c r="V206" s="137"/>
      <c r="W206" s="137"/>
      <c r="X206" s="137"/>
      <c r="Y206" s="137"/>
      <c r="Z206" s="137"/>
      <c r="AA206" s="137"/>
    </row>
    <row r="207" spans="1:27" outlineLevel="1" x14ac:dyDescent="0.2">
      <c r="A207" s="138">
        <v>86</v>
      </c>
      <c r="B207" s="138" t="s">
        <v>371</v>
      </c>
      <c r="C207" s="167" t="s">
        <v>372</v>
      </c>
      <c r="D207" s="144" t="s">
        <v>186</v>
      </c>
      <c r="E207" s="149">
        <v>4</v>
      </c>
      <c r="F207" s="152"/>
      <c r="G207" s="152">
        <f t="shared" ref="G207:G208" si="65">E207*F207</f>
        <v>0</v>
      </c>
      <c r="H207" s="152">
        <v>0</v>
      </c>
      <c r="I207" s="152">
        <f>ROUND(E207*H207,2)</f>
        <v>0</v>
      </c>
      <c r="J207" s="152">
        <v>58.5</v>
      </c>
      <c r="K207" s="152">
        <f>ROUND(E207*J207,2)</f>
        <v>234</v>
      </c>
      <c r="L207" s="152">
        <v>21</v>
      </c>
      <c r="M207" s="152">
        <f>G207*(1+L207/100)</f>
        <v>0</v>
      </c>
      <c r="N207" s="144">
        <v>0</v>
      </c>
      <c r="O207" s="144">
        <f>ROUND(E207*N207,5)</f>
        <v>0</v>
      </c>
      <c r="P207" s="144">
        <v>1.15E-3</v>
      </c>
      <c r="Q207" s="144">
        <f>ROUND(E207*P207,5)</f>
        <v>4.5999999999999999E-3</v>
      </c>
      <c r="R207" s="144"/>
      <c r="S207" s="144"/>
      <c r="T207" s="145">
        <v>9.1999999999999998E-2</v>
      </c>
      <c r="U207" s="144">
        <f>ROUND(E207*T207,2)</f>
        <v>0.37</v>
      </c>
      <c r="V207" s="137"/>
      <c r="W207" s="137"/>
      <c r="X207" s="137"/>
      <c r="Y207" s="137"/>
      <c r="Z207" s="137"/>
      <c r="AA207" s="137"/>
    </row>
    <row r="208" spans="1:27" outlineLevel="1" x14ac:dyDescent="0.2">
      <c r="A208" s="138">
        <v>87</v>
      </c>
      <c r="B208" s="138" t="s">
        <v>373</v>
      </c>
      <c r="C208" s="167" t="s">
        <v>374</v>
      </c>
      <c r="D208" s="144" t="s">
        <v>186</v>
      </c>
      <c r="E208" s="149">
        <v>33.6</v>
      </c>
      <c r="F208" s="152"/>
      <c r="G208" s="152">
        <f t="shared" si="65"/>
        <v>0</v>
      </c>
      <c r="H208" s="152">
        <v>0</v>
      </c>
      <c r="I208" s="152">
        <f>ROUND(E208*H208,2)</f>
        <v>0</v>
      </c>
      <c r="J208" s="152">
        <v>33.700000000000003</v>
      </c>
      <c r="K208" s="152">
        <f>ROUND(E208*J208,2)</f>
        <v>1132.32</v>
      </c>
      <c r="L208" s="152">
        <v>21</v>
      </c>
      <c r="M208" s="152">
        <f>G208*(1+L208/100)</f>
        <v>0</v>
      </c>
      <c r="N208" s="144">
        <v>0</v>
      </c>
      <c r="O208" s="144">
        <f>ROUND(E208*N208,5)</f>
        <v>0</v>
      </c>
      <c r="P208" s="144">
        <v>9.6000000000000002E-4</v>
      </c>
      <c r="Q208" s="144">
        <f>ROUND(E208*P208,5)</f>
        <v>3.2259999999999997E-2</v>
      </c>
      <c r="R208" s="144"/>
      <c r="S208" s="144"/>
      <c r="T208" s="145">
        <v>5.7500000000000002E-2</v>
      </c>
      <c r="U208" s="144">
        <f>ROUND(E208*T208,2)</f>
        <v>1.93</v>
      </c>
      <c r="V208" s="137"/>
      <c r="W208" s="137"/>
      <c r="X208" s="137"/>
      <c r="Y208" s="137"/>
      <c r="Z208" s="137"/>
      <c r="AA208" s="137"/>
    </row>
    <row r="209" spans="1:27" outlineLevel="1" x14ac:dyDescent="0.2">
      <c r="A209" s="138"/>
      <c r="B209" s="138"/>
      <c r="C209" s="168" t="s">
        <v>375</v>
      </c>
      <c r="D209" s="146"/>
      <c r="E209" s="150">
        <v>33.6</v>
      </c>
      <c r="F209" s="152"/>
      <c r="G209" s="152"/>
      <c r="H209" s="152"/>
      <c r="I209" s="152"/>
      <c r="J209" s="152"/>
      <c r="K209" s="152"/>
      <c r="L209" s="152"/>
      <c r="M209" s="152"/>
      <c r="N209" s="144"/>
      <c r="O209" s="144"/>
      <c r="P209" s="144"/>
      <c r="Q209" s="144"/>
      <c r="R209" s="144"/>
      <c r="S209" s="144"/>
      <c r="T209" s="145"/>
      <c r="U209" s="144"/>
      <c r="V209" s="137"/>
      <c r="W209" s="137"/>
      <c r="X209" s="137"/>
      <c r="Y209" s="137"/>
      <c r="Z209" s="137"/>
      <c r="AA209" s="137"/>
    </row>
    <row r="210" spans="1:27" outlineLevel="1" x14ac:dyDescent="0.2">
      <c r="A210" s="138">
        <v>88</v>
      </c>
      <c r="B210" s="138" t="s">
        <v>376</v>
      </c>
      <c r="C210" s="167" t="s">
        <v>377</v>
      </c>
      <c r="D210" s="144" t="s">
        <v>148</v>
      </c>
      <c r="E210" s="149">
        <v>12.6</v>
      </c>
      <c r="F210" s="152"/>
      <c r="G210" s="152">
        <f t="shared" ref="G210" si="66">E210*F210</f>
        <v>0</v>
      </c>
      <c r="H210" s="152">
        <v>0</v>
      </c>
      <c r="I210" s="152">
        <f>ROUND(E210*H210,2)</f>
        <v>0</v>
      </c>
      <c r="J210" s="152">
        <v>36.6</v>
      </c>
      <c r="K210" s="152">
        <f>ROUND(E210*J210,2)</f>
        <v>461.16</v>
      </c>
      <c r="L210" s="152">
        <v>21</v>
      </c>
      <c r="M210" s="152">
        <f>G210*(1+L210/100)</f>
        <v>0</v>
      </c>
      <c r="N210" s="144">
        <v>0</v>
      </c>
      <c r="O210" s="144">
        <f>ROUND(E210*N210,5)</f>
        <v>0</v>
      </c>
      <c r="P210" s="144">
        <v>2.2599999999999999E-3</v>
      </c>
      <c r="Q210" s="144">
        <f>ROUND(E210*P210,5)</f>
        <v>2.8479999999999998E-2</v>
      </c>
      <c r="R210" s="144"/>
      <c r="S210" s="144"/>
      <c r="T210" s="145">
        <v>5.7500000000000002E-2</v>
      </c>
      <c r="U210" s="144">
        <f>ROUND(E210*T210,2)</f>
        <v>0.72</v>
      </c>
      <c r="V210" s="137"/>
      <c r="W210" s="137"/>
      <c r="X210" s="137"/>
      <c r="Y210" s="137"/>
      <c r="Z210" s="137"/>
      <c r="AA210" s="137"/>
    </row>
    <row r="211" spans="1:27" outlineLevel="1" x14ac:dyDescent="0.2">
      <c r="A211" s="138"/>
      <c r="B211" s="138"/>
      <c r="C211" s="168" t="s">
        <v>378</v>
      </c>
      <c r="D211" s="146"/>
      <c r="E211" s="150">
        <v>12.6</v>
      </c>
      <c r="F211" s="152"/>
      <c r="G211" s="152"/>
      <c r="H211" s="152"/>
      <c r="I211" s="152"/>
      <c r="J211" s="152"/>
      <c r="K211" s="152"/>
      <c r="L211" s="152"/>
      <c r="M211" s="152"/>
      <c r="N211" s="144"/>
      <c r="O211" s="144"/>
      <c r="P211" s="144"/>
      <c r="Q211" s="144"/>
      <c r="R211" s="144"/>
      <c r="S211" s="144"/>
      <c r="T211" s="145"/>
      <c r="U211" s="144"/>
      <c r="V211" s="137"/>
      <c r="W211" s="137"/>
      <c r="X211" s="137"/>
      <c r="Y211" s="137"/>
      <c r="Z211" s="137"/>
      <c r="AA211" s="137"/>
    </row>
    <row r="212" spans="1:27" outlineLevel="1" x14ac:dyDescent="0.2">
      <c r="A212" s="138">
        <v>89</v>
      </c>
      <c r="B212" s="138" t="s">
        <v>379</v>
      </c>
      <c r="C212" s="167" t="s">
        <v>380</v>
      </c>
      <c r="D212" s="144" t="s">
        <v>186</v>
      </c>
      <c r="E212" s="149">
        <v>12</v>
      </c>
      <c r="F212" s="152"/>
      <c r="G212" s="152">
        <f t="shared" ref="G212" si="67">E212*F212</f>
        <v>0</v>
      </c>
      <c r="H212" s="152">
        <v>0</v>
      </c>
      <c r="I212" s="152">
        <f>ROUND(E212*H212,2)</f>
        <v>0</v>
      </c>
      <c r="J212" s="152">
        <v>51.2</v>
      </c>
      <c r="K212" s="152">
        <f>ROUND(E212*J212,2)</f>
        <v>614.4</v>
      </c>
      <c r="L212" s="152">
        <v>21</v>
      </c>
      <c r="M212" s="152">
        <f>G212*(1+L212/100)</f>
        <v>0</v>
      </c>
      <c r="N212" s="144">
        <v>0</v>
      </c>
      <c r="O212" s="144">
        <f>ROUND(E212*N212,5)</f>
        <v>0</v>
      </c>
      <c r="P212" s="144">
        <v>6.8999999999999997E-4</v>
      </c>
      <c r="Q212" s="144">
        <f>ROUND(E212*P212,5)</f>
        <v>8.2799999999999992E-3</v>
      </c>
      <c r="R212" s="144"/>
      <c r="S212" s="144"/>
      <c r="T212" s="145">
        <v>8.0500000000000002E-2</v>
      </c>
      <c r="U212" s="144">
        <f>ROUND(E212*T212,2)</f>
        <v>0.97</v>
      </c>
      <c r="V212" s="137"/>
      <c r="W212" s="137"/>
      <c r="X212" s="137"/>
      <c r="Y212" s="137"/>
      <c r="Z212" s="137"/>
      <c r="AA212" s="137"/>
    </row>
    <row r="213" spans="1:27" outlineLevel="1" x14ac:dyDescent="0.2">
      <c r="A213" s="138"/>
      <c r="B213" s="138"/>
      <c r="C213" s="168" t="s">
        <v>381</v>
      </c>
      <c r="D213" s="146"/>
      <c r="E213" s="150">
        <v>12</v>
      </c>
      <c r="F213" s="152"/>
      <c r="G213" s="152"/>
      <c r="H213" s="152"/>
      <c r="I213" s="152"/>
      <c r="J213" s="152"/>
      <c r="K213" s="152"/>
      <c r="L213" s="152"/>
      <c r="M213" s="152"/>
      <c r="N213" s="144"/>
      <c r="O213" s="144"/>
      <c r="P213" s="144"/>
      <c r="Q213" s="144"/>
      <c r="R213" s="144"/>
      <c r="S213" s="144"/>
      <c r="T213" s="145"/>
      <c r="U213" s="144"/>
      <c r="V213" s="137"/>
      <c r="W213" s="137"/>
      <c r="X213" s="137"/>
      <c r="Y213" s="137"/>
      <c r="Z213" s="137"/>
      <c r="AA213" s="137"/>
    </row>
    <row r="214" spans="1:27" outlineLevel="1" x14ac:dyDescent="0.2">
      <c r="A214" s="138">
        <v>90</v>
      </c>
      <c r="B214" s="138" t="s">
        <v>382</v>
      </c>
      <c r="C214" s="167" t="s">
        <v>383</v>
      </c>
      <c r="D214" s="144" t="s">
        <v>148</v>
      </c>
      <c r="E214" s="149">
        <v>50.4</v>
      </c>
      <c r="F214" s="152"/>
      <c r="G214" s="152">
        <f t="shared" ref="G214:G219" si="68">E214*F214</f>
        <v>0</v>
      </c>
      <c r="H214" s="152">
        <v>0</v>
      </c>
      <c r="I214" s="152">
        <f t="shared" ref="I214:I219" si="69">ROUND(E214*H214,2)</f>
        <v>0</v>
      </c>
      <c r="J214" s="152">
        <v>38.4</v>
      </c>
      <c r="K214" s="152">
        <f t="shared" ref="K214:K219" si="70">ROUND(E214*J214,2)</f>
        <v>1935.36</v>
      </c>
      <c r="L214" s="152">
        <v>21</v>
      </c>
      <c r="M214" s="152">
        <f t="shared" ref="M214:M219" si="71">G214*(1+L214/100)</f>
        <v>0</v>
      </c>
      <c r="N214" s="144">
        <v>0</v>
      </c>
      <c r="O214" s="144">
        <f t="shared" ref="O214:O219" si="72">ROUND(E214*N214,5)</f>
        <v>0</v>
      </c>
      <c r="P214" s="144">
        <v>3.2599999999999999E-3</v>
      </c>
      <c r="Q214" s="144">
        <f t="shared" ref="Q214:Q219" si="73">ROUND(E214*P214,5)</f>
        <v>0.1643</v>
      </c>
      <c r="R214" s="144"/>
      <c r="S214" s="144"/>
      <c r="T214" s="145">
        <v>6.5549999999999997E-2</v>
      </c>
      <c r="U214" s="144">
        <f t="shared" ref="U214:U219" si="74">ROUND(E214*T214,2)</f>
        <v>3.3</v>
      </c>
      <c r="V214" s="137"/>
      <c r="W214" s="137"/>
      <c r="X214" s="137"/>
      <c r="Y214" s="137"/>
      <c r="Z214" s="137"/>
      <c r="AA214" s="137"/>
    </row>
    <row r="215" spans="1:27" ht="22.5" outlineLevel="1" x14ac:dyDescent="0.2">
      <c r="A215" s="138">
        <v>91</v>
      </c>
      <c r="B215" s="138" t="s">
        <v>384</v>
      </c>
      <c r="C215" s="167" t="s">
        <v>385</v>
      </c>
      <c r="D215" s="144" t="s">
        <v>148</v>
      </c>
      <c r="E215" s="149">
        <v>12</v>
      </c>
      <c r="F215" s="152"/>
      <c r="G215" s="152">
        <f t="shared" si="68"/>
        <v>0</v>
      </c>
      <c r="H215" s="152">
        <v>0</v>
      </c>
      <c r="I215" s="152">
        <f t="shared" si="69"/>
        <v>0</v>
      </c>
      <c r="J215" s="152">
        <v>770</v>
      </c>
      <c r="K215" s="152">
        <f t="shared" si="70"/>
        <v>9240</v>
      </c>
      <c r="L215" s="152">
        <v>21</v>
      </c>
      <c r="M215" s="152">
        <f t="shared" si="71"/>
        <v>0</v>
      </c>
      <c r="N215" s="144">
        <v>0</v>
      </c>
      <c r="O215" s="144">
        <f t="shared" si="72"/>
        <v>0</v>
      </c>
      <c r="P215" s="144">
        <v>0</v>
      </c>
      <c r="Q215" s="144">
        <f t="shared" si="73"/>
        <v>0</v>
      </c>
      <c r="R215" s="144"/>
      <c r="S215" s="144"/>
      <c r="T215" s="145">
        <v>0</v>
      </c>
      <c r="U215" s="144">
        <f t="shared" si="74"/>
        <v>0</v>
      </c>
      <c r="V215" s="137"/>
      <c r="W215" s="137"/>
      <c r="X215" s="137"/>
      <c r="Y215" s="137"/>
      <c r="Z215" s="137"/>
      <c r="AA215" s="137"/>
    </row>
    <row r="216" spans="1:27" ht="22.5" outlineLevel="1" x14ac:dyDescent="0.2">
      <c r="A216" s="138">
        <v>92</v>
      </c>
      <c r="B216" s="138" t="s">
        <v>386</v>
      </c>
      <c r="C216" s="167" t="s">
        <v>387</v>
      </c>
      <c r="D216" s="144" t="s">
        <v>388</v>
      </c>
      <c r="E216" s="149">
        <v>4</v>
      </c>
      <c r="F216" s="152"/>
      <c r="G216" s="152">
        <f t="shared" si="68"/>
        <v>0</v>
      </c>
      <c r="H216" s="152">
        <v>0</v>
      </c>
      <c r="I216" s="152">
        <f t="shared" si="69"/>
        <v>0</v>
      </c>
      <c r="J216" s="152">
        <v>250</v>
      </c>
      <c r="K216" s="152">
        <f t="shared" si="70"/>
        <v>1000</v>
      </c>
      <c r="L216" s="152">
        <v>21</v>
      </c>
      <c r="M216" s="152">
        <f t="shared" si="71"/>
        <v>0</v>
      </c>
      <c r="N216" s="144">
        <v>0</v>
      </c>
      <c r="O216" s="144">
        <f t="shared" si="72"/>
        <v>0</v>
      </c>
      <c r="P216" s="144">
        <v>0</v>
      </c>
      <c r="Q216" s="144">
        <f t="shared" si="73"/>
        <v>0</v>
      </c>
      <c r="R216" s="144"/>
      <c r="S216" s="144"/>
      <c r="T216" s="145">
        <v>0</v>
      </c>
      <c r="U216" s="144">
        <f t="shared" si="74"/>
        <v>0</v>
      </c>
      <c r="V216" s="137"/>
      <c r="W216" s="137"/>
      <c r="X216" s="137"/>
      <c r="Y216" s="137"/>
      <c r="Z216" s="137"/>
      <c r="AA216" s="137"/>
    </row>
    <row r="217" spans="1:27" ht="22.5" outlineLevel="1" x14ac:dyDescent="0.2">
      <c r="A217" s="138">
        <v>93</v>
      </c>
      <c r="B217" s="138" t="s">
        <v>389</v>
      </c>
      <c r="C217" s="167" t="s">
        <v>390</v>
      </c>
      <c r="D217" s="144" t="s">
        <v>388</v>
      </c>
      <c r="E217" s="149">
        <v>8</v>
      </c>
      <c r="F217" s="152"/>
      <c r="G217" s="152">
        <f t="shared" si="68"/>
        <v>0</v>
      </c>
      <c r="H217" s="152">
        <v>0</v>
      </c>
      <c r="I217" s="152">
        <f t="shared" si="69"/>
        <v>0</v>
      </c>
      <c r="J217" s="152">
        <v>380</v>
      </c>
      <c r="K217" s="152">
        <f t="shared" si="70"/>
        <v>3040</v>
      </c>
      <c r="L217" s="152">
        <v>21</v>
      </c>
      <c r="M217" s="152">
        <f t="shared" si="71"/>
        <v>0</v>
      </c>
      <c r="N217" s="144">
        <v>0</v>
      </c>
      <c r="O217" s="144">
        <f t="shared" si="72"/>
        <v>0</v>
      </c>
      <c r="P217" s="144">
        <v>0</v>
      </c>
      <c r="Q217" s="144">
        <f t="shared" si="73"/>
        <v>0</v>
      </c>
      <c r="R217" s="144"/>
      <c r="S217" s="144"/>
      <c r="T217" s="145">
        <v>0</v>
      </c>
      <c r="U217" s="144">
        <f t="shared" si="74"/>
        <v>0</v>
      </c>
      <c r="V217" s="137"/>
      <c r="W217" s="137"/>
      <c r="X217" s="137"/>
      <c r="Y217" s="137"/>
      <c r="Z217" s="137"/>
      <c r="AA217" s="137"/>
    </row>
    <row r="218" spans="1:27" ht="22.5" outlineLevel="1" x14ac:dyDescent="0.2">
      <c r="A218" s="138">
        <v>94</v>
      </c>
      <c r="B218" s="138" t="s">
        <v>391</v>
      </c>
      <c r="C218" s="167" t="s">
        <v>392</v>
      </c>
      <c r="D218" s="144" t="s">
        <v>388</v>
      </c>
      <c r="E218" s="149">
        <v>4</v>
      </c>
      <c r="F218" s="152"/>
      <c r="G218" s="152">
        <f t="shared" si="68"/>
        <v>0</v>
      </c>
      <c r="H218" s="152">
        <v>0</v>
      </c>
      <c r="I218" s="152">
        <f t="shared" si="69"/>
        <v>0</v>
      </c>
      <c r="J218" s="152">
        <v>310</v>
      </c>
      <c r="K218" s="152">
        <f t="shared" si="70"/>
        <v>1240</v>
      </c>
      <c r="L218" s="152">
        <v>21</v>
      </c>
      <c r="M218" s="152">
        <f t="shared" si="71"/>
        <v>0</v>
      </c>
      <c r="N218" s="144">
        <v>0</v>
      </c>
      <c r="O218" s="144">
        <f t="shared" si="72"/>
        <v>0</v>
      </c>
      <c r="P218" s="144">
        <v>0</v>
      </c>
      <c r="Q218" s="144">
        <f t="shared" si="73"/>
        <v>0</v>
      </c>
      <c r="R218" s="144"/>
      <c r="S218" s="144"/>
      <c r="T218" s="145">
        <v>0</v>
      </c>
      <c r="U218" s="144">
        <f t="shared" si="74"/>
        <v>0</v>
      </c>
      <c r="V218" s="137"/>
      <c r="W218" s="137"/>
      <c r="X218" s="137"/>
      <c r="Y218" s="137"/>
      <c r="Z218" s="137"/>
      <c r="AA218" s="137"/>
    </row>
    <row r="219" spans="1:27" ht="22.5" outlineLevel="1" x14ac:dyDescent="0.2">
      <c r="A219" s="138">
        <v>95</v>
      </c>
      <c r="B219" s="138" t="s">
        <v>393</v>
      </c>
      <c r="C219" s="167" t="s">
        <v>394</v>
      </c>
      <c r="D219" s="144" t="s">
        <v>395</v>
      </c>
      <c r="E219" s="149">
        <v>51</v>
      </c>
      <c r="F219" s="152"/>
      <c r="G219" s="152">
        <f t="shared" si="68"/>
        <v>0</v>
      </c>
      <c r="H219" s="152">
        <v>0</v>
      </c>
      <c r="I219" s="152">
        <f t="shared" si="69"/>
        <v>0</v>
      </c>
      <c r="J219" s="152">
        <v>690</v>
      </c>
      <c r="K219" s="152">
        <f t="shared" si="70"/>
        <v>35190</v>
      </c>
      <c r="L219" s="152">
        <v>21</v>
      </c>
      <c r="M219" s="152">
        <f t="shared" si="71"/>
        <v>0</v>
      </c>
      <c r="N219" s="144">
        <v>0</v>
      </c>
      <c r="O219" s="144">
        <f t="shared" si="72"/>
        <v>0</v>
      </c>
      <c r="P219" s="144">
        <v>0</v>
      </c>
      <c r="Q219" s="144">
        <f t="shared" si="73"/>
        <v>0</v>
      </c>
      <c r="R219" s="144"/>
      <c r="S219" s="144"/>
      <c r="T219" s="145">
        <v>0</v>
      </c>
      <c r="U219" s="144">
        <f t="shared" si="74"/>
        <v>0</v>
      </c>
      <c r="V219" s="137"/>
      <c r="W219" s="137"/>
      <c r="X219" s="137"/>
      <c r="Y219" s="137"/>
      <c r="Z219" s="137"/>
      <c r="AA219" s="137"/>
    </row>
    <row r="220" spans="1:27" outlineLevel="1" x14ac:dyDescent="0.2">
      <c r="A220" s="138"/>
      <c r="B220" s="138"/>
      <c r="C220" s="226" t="s">
        <v>396</v>
      </c>
      <c r="D220" s="227"/>
      <c r="E220" s="228"/>
      <c r="F220" s="229"/>
      <c r="G220" s="230"/>
      <c r="H220" s="152"/>
      <c r="I220" s="152"/>
      <c r="J220" s="152"/>
      <c r="K220" s="152"/>
      <c r="L220" s="152"/>
      <c r="M220" s="152"/>
      <c r="N220" s="144"/>
      <c r="O220" s="144"/>
      <c r="P220" s="144"/>
      <c r="Q220" s="144"/>
      <c r="R220" s="144"/>
      <c r="S220" s="144"/>
      <c r="T220" s="145"/>
      <c r="U220" s="144"/>
      <c r="V220" s="137"/>
      <c r="W220" s="137"/>
      <c r="X220" s="137"/>
      <c r="Y220" s="137"/>
      <c r="Z220" s="137"/>
      <c r="AA220" s="137"/>
    </row>
    <row r="221" spans="1:27" outlineLevel="1" x14ac:dyDescent="0.2">
      <c r="A221" s="138">
        <v>96</v>
      </c>
      <c r="B221" s="138" t="s">
        <v>397</v>
      </c>
      <c r="C221" s="167" t="s">
        <v>398</v>
      </c>
      <c r="D221" s="144" t="s">
        <v>148</v>
      </c>
      <c r="E221" s="149">
        <v>51</v>
      </c>
      <c r="F221" s="152"/>
      <c r="G221" s="152">
        <f t="shared" ref="G221:G226" si="75">E221*F221</f>
        <v>0</v>
      </c>
      <c r="H221" s="152">
        <v>0</v>
      </c>
      <c r="I221" s="152">
        <f t="shared" ref="I221:I226" si="76">ROUND(E221*H221,2)</f>
        <v>0</v>
      </c>
      <c r="J221" s="152">
        <v>320</v>
      </c>
      <c r="K221" s="152">
        <f t="shared" ref="K221:K226" si="77">ROUND(E221*J221,2)</f>
        <v>16320</v>
      </c>
      <c r="L221" s="152">
        <v>21</v>
      </c>
      <c r="M221" s="152">
        <f t="shared" ref="M221:M226" si="78">G221*(1+L221/100)</f>
        <v>0</v>
      </c>
      <c r="N221" s="144">
        <v>0</v>
      </c>
      <c r="O221" s="144">
        <f t="shared" ref="O221:O226" si="79">ROUND(E221*N221,5)</f>
        <v>0</v>
      </c>
      <c r="P221" s="144">
        <v>0</v>
      </c>
      <c r="Q221" s="144">
        <f t="shared" ref="Q221:Q226" si="80">ROUND(E221*P221,5)</f>
        <v>0</v>
      </c>
      <c r="R221" s="144"/>
      <c r="S221" s="144"/>
      <c r="T221" s="145">
        <v>0</v>
      </c>
      <c r="U221" s="144">
        <f t="shared" ref="U221:U226" si="81">ROUND(E221*T221,2)</f>
        <v>0</v>
      </c>
      <c r="V221" s="137"/>
      <c r="W221" s="137"/>
      <c r="X221" s="137"/>
      <c r="Y221" s="137"/>
      <c r="Z221" s="137"/>
      <c r="AA221" s="137"/>
    </row>
    <row r="222" spans="1:27" ht="22.5" outlineLevel="1" x14ac:dyDescent="0.2">
      <c r="A222" s="138">
        <v>97</v>
      </c>
      <c r="B222" s="138" t="s">
        <v>399</v>
      </c>
      <c r="C222" s="167" t="s">
        <v>400</v>
      </c>
      <c r="D222" s="144" t="s">
        <v>388</v>
      </c>
      <c r="E222" s="149">
        <v>1</v>
      </c>
      <c r="F222" s="152"/>
      <c r="G222" s="152">
        <f t="shared" si="75"/>
        <v>0</v>
      </c>
      <c r="H222" s="152">
        <v>0</v>
      </c>
      <c r="I222" s="152">
        <f t="shared" si="76"/>
        <v>0</v>
      </c>
      <c r="J222" s="152">
        <v>850</v>
      </c>
      <c r="K222" s="152">
        <f t="shared" si="77"/>
        <v>850</v>
      </c>
      <c r="L222" s="152">
        <v>21</v>
      </c>
      <c r="M222" s="152">
        <f t="shared" si="78"/>
        <v>0</v>
      </c>
      <c r="N222" s="144">
        <v>0</v>
      </c>
      <c r="O222" s="144">
        <f t="shared" si="79"/>
        <v>0</v>
      </c>
      <c r="P222" s="144">
        <v>0</v>
      </c>
      <c r="Q222" s="144">
        <f t="shared" si="80"/>
        <v>0</v>
      </c>
      <c r="R222" s="144"/>
      <c r="S222" s="144"/>
      <c r="T222" s="145">
        <v>0</v>
      </c>
      <c r="U222" s="144">
        <f t="shared" si="81"/>
        <v>0</v>
      </c>
      <c r="V222" s="137"/>
      <c r="W222" s="137"/>
      <c r="X222" s="137"/>
      <c r="Y222" s="137"/>
      <c r="Z222" s="137"/>
      <c r="AA222" s="137"/>
    </row>
    <row r="223" spans="1:27" ht="22.5" outlineLevel="1" x14ac:dyDescent="0.2">
      <c r="A223" s="138">
        <v>98</v>
      </c>
      <c r="B223" s="138" t="s">
        <v>401</v>
      </c>
      <c r="C223" s="167" t="s">
        <v>402</v>
      </c>
      <c r="D223" s="144" t="s">
        <v>388</v>
      </c>
      <c r="E223" s="149">
        <v>1</v>
      </c>
      <c r="F223" s="152"/>
      <c r="G223" s="152">
        <f t="shared" si="75"/>
        <v>0</v>
      </c>
      <c r="H223" s="152">
        <v>0</v>
      </c>
      <c r="I223" s="152">
        <f t="shared" si="76"/>
        <v>0</v>
      </c>
      <c r="J223" s="152">
        <v>900</v>
      </c>
      <c r="K223" s="152">
        <f t="shared" si="77"/>
        <v>900</v>
      </c>
      <c r="L223" s="152">
        <v>21</v>
      </c>
      <c r="M223" s="152">
        <f t="shared" si="78"/>
        <v>0</v>
      </c>
      <c r="N223" s="144">
        <v>0</v>
      </c>
      <c r="O223" s="144">
        <f t="shared" si="79"/>
        <v>0</v>
      </c>
      <c r="P223" s="144">
        <v>0</v>
      </c>
      <c r="Q223" s="144">
        <f t="shared" si="80"/>
        <v>0</v>
      </c>
      <c r="R223" s="144"/>
      <c r="S223" s="144"/>
      <c r="T223" s="145">
        <v>0</v>
      </c>
      <c r="U223" s="144">
        <f t="shared" si="81"/>
        <v>0</v>
      </c>
      <c r="V223" s="137"/>
      <c r="W223" s="137"/>
      <c r="X223" s="137"/>
      <c r="Y223" s="137"/>
      <c r="Z223" s="137"/>
      <c r="AA223" s="137"/>
    </row>
    <row r="224" spans="1:27" ht="22.5" outlineLevel="1" x14ac:dyDescent="0.2">
      <c r="A224" s="138">
        <v>99</v>
      </c>
      <c r="B224" s="138" t="s">
        <v>403</v>
      </c>
      <c r="C224" s="167" t="s">
        <v>404</v>
      </c>
      <c r="D224" s="144" t="s">
        <v>388</v>
      </c>
      <c r="E224" s="149">
        <v>1</v>
      </c>
      <c r="F224" s="152"/>
      <c r="G224" s="152">
        <f t="shared" si="75"/>
        <v>0</v>
      </c>
      <c r="H224" s="152">
        <v>0</v>
      </c>
      <c r="I224" s="152">
        <f t="shared" si="76"/>
        <v>0</v>
      </c>
      <c r="J224" s="152">
        <v>790</v>
      </c>
      <c r="K224" s="152">
        <f t="shared" si="77"/>
        <v>790</v>
      </c>
      <c r="L224" s="152">
        <v>21</v>
      </c>
      <c r="M224" s="152">
        <f t="shared" si="78"/>
        <v>0</v>
      </c>
      <c r="N224" s="144">
        <v>0</v>
      </c>
      <c r="O224" s="144">
        <f t="shared" si="79"/>
        <v>0</v>
      </c>
      <c r="P224" s="144">
        <v>0</v>
      </c>
      <c r="Q224" s="144">
        <f t="shared" si="80"/>
        <v>0</v>
      </c>
      <c r="R224" s="144"/>
      <c r="S224" s="144"/>
      <c r="T224" s="145">
        <v>0</v>
      </c>
      <c r="U224" s="144">
        <f t="shared" si="81"/>
        <v>0</v>
      </c>
      <c r="V224" s="137"/>
      <c r="W224" s="137"/>
      <c r="X224" s="137"/>
      <c r="Y224" s="137"/>
      <c r="Z224" s="137"/>
      <c r="AA224" s="137"/>
    </row>
    <row r="225" spans="1:27" ht="22.5" outlineLevel="1" x14ac:dyDescent="0.2">
      <c r="A225" s="138">
        <v>100</v>
      </c>
      <c r="B225" s="138" t="s">
        <v>405</v>
      </c>
      <c r="C225" s="167" t="s">
        <v>406</v>
      </c>
      <c r="D225" s="144" t="s">
        <v>157</v>
      </c>
      <c r="E225" s="149">
        <v>2.5</v>
      </c>
      <c r="F225" s="152"/>
      <c r="G225" s="152">
        <f t="shared" si="75"/>
        <v>0</v>
      </c>
      <c r="H225" s="152">
        <v>545.29</v>
      </c>
      <c r="I225" s="152">
        <f t="shared" si="76"/>
        <v>1363.23</v>
      </c>
      <c r="J225" s="152">
        <v>961.71</v>
      </c>
      <c r="K225" s="152">
        <f t="shared" si="77"/>
        <v>2404.2800000000002</v>
      </c>
      <c r="L225" s="152">
        <v>21</v>
      </c>
      <c r="M225" s="152">
        <f t="shared" si="78"/>
        <v>0</v>
      </c>
      <c r="N225" s="144">
        <v>1.8859999999999998E-2</v>
      </c>
      <c r="O225" s="144">
        <f t="shared" si="79"/>
        <v>4.7149999999999997E-2</v>
      </c>
      <c r="P225" s="144">
        <v>0</v>
      </c>
      <c r="Q225" s="144">
        <f t="shared" si="80"/>
        <v>0</v>
      </c>
      <c r="R225" s="144"/>
      <c r="S225" s="144"/>
      <c r="T225" s="145">
        <v>1.607</v>
      </c>
      <c r="U225" s="144">
        <f t="shared" si="81"/>
        <v>4.0199999999999996</v>
      </c>
      <c r="V225" s="137"/>
      <c r="W225" s="137"/>
      <c r="X225" s="137"/>
      <c r="Y225" s="137"/>
      <c r="Z225" s="137"/>
      <c r="AA225" s="137"/>
    </row>
    <row r="226" spans="1:27" outlineLevel="1" x14ac:dyDescent="0.2">
      <c r="A226" s="138">
        <v>101</v>
      </c>
      <c r="B226" s="138" t="s">
        <v>407</v>
      </c>
      <c r="C226" s="167" t="s">
        <v>408</v>
      </c>
      <c r="D226" s="144" t="s">
        <v>0</v>
      </c>
      <c r="E226" s="149">
        <v>789.27</v>
      </c>
      <c r="F226" s="152"/>
      <c r="G226" s="152">
        <f t="shared" si="75"/>
        <v>0</v>
      </c>
      <c r="H226" s="152">
        <v>0</v>
      </c>
      <c r="I226" s="152">
        <f t="shared" si="76"/>
        <v>0</v>
      </c>
      <c r="J226" s="152">
        <v>2.15</v>
      </c>
      <c r="K226" s="152">
        <f t="shared" si="77"/>
        <v>1696.93</v>
      </c>
      <c r="L226" s="152">
        <v>21</v>
      </c>
      <c r="M226" s="152">
        <f t="shared" si="78"/>
        <v>0</v>
      </c>
      <c r="N226" s="144">
        <v>0</v>
      </c>
      <c r="O226" s="144">
        <f t="shared" si="79"/>
        <v>0</v>
      </c>
      <c r="P226" s="144">
        <v>0</v>
      </c>
      <c r="Q226" s="144">
        <f t="shared" si="80"/>
        <v>0</v>
      </c>
      <c r="R226" s="144"/>
      <c r="S226" s="144"/>
      <c r="T226" s="145">
        <v>0</v>
      </c>
      <c r="U226" s="144">
        <f t="shared" si="81"/>
        <v>0</v>
      </c>
      <c r="V226" s="137"/>
      <c r="W226" s="137"/>
      <c r="X226" s="137"/>
      <c r="Y226" s="137"/>
      <c r="Z226" s="137"/>
      <c r="AA226" s="137"/>
    </row>
    <row r="227" spans="1:27" x14ac:dyDescent="0.2">
      <c r="A227" s="139" t="s">
        <v>125</v>
      </c>
      <c r="B227" s="139" t="s">
        <v>93</v>
      </c>
      <c r="C227" s="169" t="s">
        <v>94</v>
      </c>
      <c r="D227" s="147"/>
      <c r="E227" s="151"/>
      <c r="F227" s="153"/>
      <c r="G227" s="153">
        <f>SUM(G228:G232)</f>
        <v>0</v>
      </c>
      <c r="H227" s="153"/>
      <c r="I227" s="153">
        <f>SUM(I228:I232)</f>
        <v>31.44</v>
      </c>
      <c r="J227" s="153"/>
      <c r="K227" s="153">
        <f>SUM(K228:K232)</f>
        <v>43282.159999999996</v>
      </c>
      <c r="L227" s="153"/>
      <c r="M227" s="153">
        <f>SUM(M228:M232)</f>
        <v>0</v>
      </c>
      <c r="N227" s="147"/>
      <c r="O227" s="147">
        <f>SUM(O228:O232)</f>
        <v>4.0000000000000002E-4</v>
      </c>
      <c r="P227" s="147"/>
      <c r="Q227" s="147">
        <f>SUM(Q228:Q232)</f>
        <v>0</v>
      </c>
      <c r="R227" s="147"/>
      <c r="S227" s="147"/>
      <c r="T227" s="148"/>
      <c r="U227" s="147">
        <f>SUM(U228:U232)</f>
        <v>1.2</v>
      </c>
    </row>
    <row r="228" spans="1:27" ht="22.5" outlineLevel="1" x14ac:dyDescent="0.2">
      <c r="A228" s="138">
        <v>102</v>
      </c>
      <c r="B228" s="138" t="s">
        <v>409</v>
      </c>
      <c r="C228" s="167" t="s">
        <v>410</v>
      </c>
      <c r="D228" s="144" t="s">
        <v>388</v>
      </c>
      <c r="E228" s="149">
        <v>2</v>
      </c>
      <c r="F228" s="152"/>
      <c r="G228" s="152">
        <f t="shared" ref="G228" si="82">E228*F228</f>
        <v>0</v>
      </c>
      <c r="H228" s="152">
        <v>15.72</v>
      </c>
      <c r="I228" s="152">
        <f>ROUND(E228*H228,2)</f>
        <v>31.44</v>
      </c>
      <c r="J228" s="152">
        <v>8484.2800000000007</v>
      </c>
      <c r="K228" s="152">
        <f>ROUND(E228*J228,2)</f>
        <v>16968.560000000001</v>
      </c>
      <c r="L228" s="152">
        <v>21</v>
      </c>
      <c r="M228" s="152">
        <f>G228*(1+L228/100)</f>
        <v>0</v>
      </c>
      <c r="N228" s="144">
        <v>2.0000000000000001E-4</v>
      </c>
      <c r="O228" s="144">
        <f>ROUND(E228*N228,5)</f>
        <v>4.0000000000000002E-4</v>
      </c>
      <c r="P228" s="144">
        <v>0</v>
      </c>
      <c r="Q228" s="144">
        <f>ROUND(E228*P228,5)</f>
        <v>0</v>
      </c>
      <c r="R228" s="144"/>
      <c r="S228" s="144"/>
      <c r="T228" s="145">
        <v>0.60199999999999998</v>
      </c>
      <c r="U228" s="144">
        <f>ROUND(E228*T228,2)</f>
        <v>1.2</v>
      </c>
      <c r="V228" s="137"/>
      <c r="W228" s="137"/>
      <c r="X228" s="137"/>
      <c r="Y228" s="137"/>
      <c r="Z228" s="137"/>
      <c r="AA228" s="137"/>
    </row>
    <row r="229" spans="1:27" outlineLevel="1" x14ac:dyDescent="0.2">
      <c r="A229" s="138"/>
      <c r="B229" s="138"/>
      <c r="C229" s="226" t="s">
        <v>411</v>
      </c>
      <c r="D229" s="227"/>
      <c r="E229" s="228"/>
      <c r="F229" s="229"/>
      <c r="G229" s="230"/>
      <c r="H229" s="152"/>
      <c r="I229" s="152"/>
      <c r="J229" s="152"/>
      <c r="K229" s="152"/>
      <c r="L229" s="152"/>
      <c r="M229" s="152"/>
      <c r="N229" s="144"/>
      <c r="O229" s="144"/>
      <c r="P229" s="144"/>
      <c r="Q229" s="144"/>
      <c r="R229" s="144"/>
      <c r="S229" s="144"/>
      <c r="T229" s="145"/>
      <c r="U229" s="144"/>
      <c r="V229" s="137"/>
      <c r="W229" s="137"/>
      <c r="X229" s="137"/>
      <c r="Y229" s="137"/>
      <c r="Z229" s="137"/>
      <c r="AA229" s="137"/>
    </row>
    <row r="230" spans="1:27" ht="22.5" outlineLevel="1" x14ac:dyDescent="0.2">
      <c r="A230" s="138">
        <v>103</v>
      </c>
      <c r="B230" s="138" t="s">
        <v>412</v>
      </c>
      <c r="C230" s="167" t="s">
        <v>413</v>
      </c>
      <c r="D230" s="144" t="s">
        <v>388</v>
      </c>
      <c r="E230" s="149">
        <v>3</v>
      </c>
      <c r="F230" s="152"/>
      <c r="G230" s="152">
        <f t="shared" ref="G230" si="83">E230*F230</f>
        <v>0</v>
      </c>
      <c r="H230" s="152">
        <v>0</v>
      </c>
      <c r="I230" s="152">
        <f>ROUND(E230*H230,2)</f>
        <v>0</v>
      </c>
      <c r="J230" s="152">
        <v>8600</v>
      </c>
      <c r="K230" s="152">
        <f>ROUND(E230*J230,2)</f>
        <v>25800</v>
      </c>
      <c r="L230" s="152">
        <v>21</v>
      </c>
      <c r="M230" s="152">
        <f>G230*(1+L230/100)</f>
        <v>0</v>
      </c>
      <c r="N230" s="144">
        <v>0</v>
      </c>
      <c r="O230" s="144">
        <f>ROUND(E230*N230,5)</f>
        <v>0</v>
      </c>
      <c r="P230" s="144">
        <v>0</v>
      </c>
      <c r="Q230" s="144">
        <f>ROUND(E230*P230,5)</f>
        <v>0</v>
      </c>
      <c r="R230" s="144"/>
      <c r="S230" s="144"/>
      <c r="T230" s="145">
        <v>0</v>
      </c>
      <c r="U230" s="144">
        <f>ROUND(E230*T230,2)</f>
        <v>0</v>
      </c>
      <c r="V230" s="137"/>
      <c r="W230" s="137"/>
      <c r="X230" s="137"/>
      <c r="Y230" s="137"/>
      <c r="Z230" s="137"/>
      <c r="AA230" s="137"/>
    </row>
    <row r="231" spans="1:27" outlineLevel="1" x14ac:dyDescent="0.2">
      <c r="A231" s="138"/>
      <c r="B231" s="138"/>
      <c r="C231" s="226" t="s">
        <v>411</v>
      </c>
      <c r="D231" s="227"/>
      <c r="E231" s="228"/>
      <c r="F231" s="229"/>
      <c r="G231" s="230"/>
      <c r="H231" s="152"/>
      <c r="I231" s="152"/>
      <c r="J231" s="152"/>
      <c r="K231" s="152"/>
      <c r="L231" s="152"/>
      <c r="M231" s="152"/>
      <c r="N231" s="144"/>
      <c r="O231" s="144"/>
      <c r="P231" s="144"/>
      <c r="Q231" s="144"/>
      <c r="R231" s="144"/>
      <c r="S231" s="144"/>
      <c r="T231" s="145"/>
      <c r="U231" s="144"/>
      <c r="V231" s="137"/>
      <c r="W231" s="137"/>
      <c r="X231" s="137"/>
      <c r="Y231" s="137"/>
      <c r="Z231" s="137"/>
      <c r="AA231" s="137"/>
    </row>
    <row r="232" spans="1:27" outlineLevel="1" x14ac:dyDescent="0.2">
      <c r="A232" s="138">
        <v>104</v>
      </c>
      <c r="B232" s="138" t="s">
        <v>414</v>
      </c>
      <c r="C232" s="167" t="s">
        <v>415</v>
      </c>
      <c r="D232" s="144" t="s">
        <v>0</v>
      </c>
      <c r="E232" s="149">
        <v>428</v>
      </c>
      <c r="F232" s="152"/>
      <c r="G232" s="152">
        <f t="shared" ref="G232" si="84">E232*F232</f>
        <v>0</v>
      </c>
      <c r="H232" s="152">
        <v>0</v>
      </c>
      <c r="I232" s="152">
        <f>ROUND(E232*H232,2)</f>
        <v>0</v>
      </c>
      <c r="J232" s="152">
        <v>1.2</v>
      </c>
      <c r="K232" s="152">
        <f>ROUND(E232*J232,2)</f>
        <v>513.6</v>
      </c>
      <c r="L232" s="152">
        <v>21</v>
      </c>
      <c r="M232" s="152">
        <f>G232*(1+L232/100)</f>
        <v>0</v>
      </c>
      <c r="N232" s="144">
        <v>0</v>
      </c>
      <c r="O232" s="144">
        <f>ROUND(E232*N232,5)</f>
        <v>0</v>
      </c>
      <c r="P232" s="144">
        <v>0</v>
      </c>
      <c r="Q232" s="144">
        <f>ROUND(E232*P232,5)</f>
        <v>0</v>
      </c>
      <c r="R232" s="144"/>
      <c r="S232" s="144"/>
      <c r="T232" s="145">
        <v>0</v>
      </c>
      <c r="U232" s="144">
        <f>ROUND(E232*T232,2)</f>
        <v>0</v>
      </c>
      <c r="V232" s="137"/>
      <c r="W232" s="137"/>
      <c r="X232" s="137"/>
      <c r="Y232" s="137"/>
      <c r="Z232" s="137"/>
      <c r="AA232" s="137"/>
    </row>
    <row r="233" spans="1:27" x14ac:dyDescent="0.2">
      <c r="A233" s="139" t="s">
        <v>125</v>
      </c>
      <c r="B233" s="139" t="s">
        <v>95</v>
      </c>
      <c r="C233" s="169" t="s">
        <v>96</v>
      </c>
      <c r="D233" s="147"/>
      <c r="E233" s="151"/>
      <c r="F233" s="153"/>
      <c r="G233" s="153">
        <f>SUM(G234:G242)</f>
        <v>0</v>
      </c>
      <c r="H233" s="153"/>
      <c r="I233" s="153">
        <f>SUM(I234:I242)</f>
        <v>23108.28</v>
      </c>
      <c r="J233" s="153"/>
      <c r="K233" s="153">
        <f>SUM(K234:K242)</f>
        <v>17231.39</v>
      </c>
      <c r="L233" s="153"/>
      <c r="M233" s="153">
        <f>SUM(M234:M242)</f>
        <v>0</v>
      </c>
      <c r="N233" s="147"/>
      <c r="O233" s="147">
        <f>SUM(O234:O242)</f>
        <v>0.60548000000000002</v>
      </c>
      <c r="P233" s="147"/>
      <c r="Q233" s="147">
        <f>SUM(Q234:Q242)</f>
        <v>0</v>
      </c>
      <c r="R233" s="147"/>
      <c r="S233" s="147"/>
      <c r="T233" s="148"/>
      <c r="U233" s="147">
        <f>SUM(U234:U242)</f>
        <v>26.680000000000003</v>
      </c>
    </row>
    <row r="234" spans="1:27" outlineLevel="1" x14ac:dyDescent="0.2">
      <c r="A234" s="138">
        <v>105</v>
      </c>
      <c r="B234" s="138" t="s">
        <v>416</v>
      </c>
      <c r="C234" s="167" t="s">
        <v>417</v>
      </c>
      <c r="D234" s="144" t="s">
        <v>157</v>
      </c>
      <c r="E234" s="149">
        <v>22.01</v>
      </c>
      <c r="F234" s="152"/>
      <c r="G234" s="152">
        <f t="shared" ref="G234" si="85">E234*F234</f>
        <v>0</v>
      </c>
      <c r="H234" s="152">
        <v>25.08</v>
      </c>
      <c r="I234" s="152">
        <f>ROUND(E234*H234,2)</f>
        <v>552.01</v>
      </c>
      <c r="J234" s="152">
        <v>27.22</v>
      </c>
      <c r="K234" s="152">
        <f>ROUND(E234*J234,2)</f>
        <v>599.11</v>
      </c>
      <c r="L234" s="152">
        <v>21</v>
      </c>
      <c r="M234" s="152">
        <f>G234*(1+L234/100)</f>
        <v>0</v>
      </c>
      <c r="N234" s="144">
        <v>2.1000000000000001E-4</v>
      </c>
      <c r="O234" s="144">
        <f>ROUND(E234*N234,5)</f>
        <v>4.62E-3</v>
      </c>
      <c r="P234" s="144">
        <v>0</v>
      </c>
      <c r="Q234" s="144">
        <f>ROUND(E234*P234,5)</f>
        <v>0</v>
      </c>
      <c r="R234" s="144"/>
      <c r="S234" s="144"/>
      <c r="T234" s="145">
        <v>0.05</v>
      </c>
      <c r="U234" s="144">
        <f>ROUND(E234*T234,2)</f>
        <v>1.1000000000000001</v>
      </c>
      <c r="V234" s="137"/>
      <c r="W234" s="137"/>
      <c r="X234" s="137"/>
      <c r="Y234" s="137"/>
      <c r="Z234" s="137"/>
      <c r="AA234" s="137"/>
    </row>
    <row r="235" spans="1:27" ht="33.75" outlineLevel="1" x14ac:dyDescent="0.2">
      <c r="A235" s="138"/>
      <c r="B235" s="138"/>
      <c r="C235" s="168" t="s">
        <v>158</v>
      </c>
      <c r="D235" s="146"/>
      <c r="E235" s="150">
        <v>22.01</v>
      </c>
      <c r="F235" s="152"/>
      <c r="G235" s="152"/>
      <c r="H235" s="152"/>
      <c r="I235" s="152"/>
      <c r="J235" s="152"/>
      <c r="K235" s="152"/>
      <c r="L235" s="152"/>
      <c r="M235" s="152"/>
      <c r="N235" s="144"/>
      <c r="O235" s="144"/>
      <c r="P235" s="144"/>
      <c r="Q235" s="144"/>
      <c r="R235" s="144"/>
      <c r="S235" s="144"/>
      <c r="T235" s="145"/>
      <c r="U235" s="144"/>
      <c r="V235" s="137"/>
      <c r="W235" s="137"/>
      <c r="X235" s="137"/>
      <c r="Y235" s="137"/>
      <c r="Z235" s="137"/>
      <c r="AA235" s="137"/>
    </row>
    <row r="236" spans="1:27" outlineLevel="1" x14ac:dyDescent="0.2">
      <c r="A236" s="138">
        <v>106</v>
      </c>
      <c r="B236" s="138" t="s">
        <v>418</v>
      </c>
      <c r="C236" s="167" t="s">
        <v>419</v>
      </c>
      <c r="D236" s="144" t="s">
        <v>157</v>
      </c>
      <c r="E236" s="149">
        <v>22.01</v>
      </c>
      <c r="F236" s="152"/>
      <c r="G236" s="152">
        <f t="shared" ref="G236" si="86">E236*F236</f>
        <v>0</v>
      </c>
      <c r="H236" s="152">
        <v>166.83</v>
      </c>
      <c r="I236" s="152">
        <f>ROUND(E236*H236,2)</f>
        <v>3671.93</v>
      </c>
      <c r="J236" s="152">
        <v>566.16999999999996</v>
      </c>
      <c r="K236" s="152">
        <f>ROUND(E236*J236,2)</f>
        <v>12461.4</v>
      </c>
      <c r="L236" s="152">
        <v>21</v>
      </c>
      <c r="M236" s="152">
        <f>G236*(1+L236/100)</f>
        <v>0</v>
      </c>
      <c r="N236" s="144">
        <v>5.1500000000000001E-3</v>
      </c>
      <c r="O236" s="144">
        <f>ROUND(E236*N236,5)</f>
        <v>0.11335000000000001</v>
      </c>
      <c r="P236" s="144">
        <v>0</v>
      </c>
      <c r="Q236" s="144">
        <f>ROUND(E236*P236,5)</f>
        <v>0</v>
      </c>
      <c r="R236" s="144"/>
      <c r="S236" s="144"/>
      <c r="T236" s="145">
        <v>1.04</v>
      </c>
      <c r="U236" s="144">
        <f>ROUND(E236*T236,2)</f>
        <v>22.89</v>
      </c>
      <c r="V236" s="137"/>
      <c r="W236" s="137"/>
      <c r="X236" s="137"/>
      <c r="Y236" s="137"/>
      <c r="Z236" s="137"/>
      <c r="AA236" s="137"/>
    </row>
    <row r="237" spans="1:27" ht="33.75" outlineLevel="1" x14ac:dyDescent="0.2">
      <c r="A237" s="138"/>
      <c r="B237" s="138"/>
      <c r="C237" s="168" t="s">
        <v>158</v>
      </c>
      <c r="D237" s="146"/>
      <c r="E237" s="150">
        <v>22.01</v>
      </c>
      <c r="F237" s="152"/>
      <c r="G237" s="152"/>
      <c r="H237" s="152"/>
      <c r="I237" s="152"/>
      <c r="J237" s="152"/>
      <c r="K237" s="152"/>
      <c r="L237" s="152"/>
      <c r="M237" s="152"/>
      <c r="N237" s="144"/>
      <c r="O237" s="144"/>
      <c r="P237" s="144"/>
      <c r="Q237" s="144"/>
      <c r="R237" s="144"/>
      <c r="S237" s="144"/>
      <c r="T237" s="145"/>
      <c r="U237" s="144"/>
      <c r="V237" s="137"/>
      <c r="W237" s="137"/>
      <c r="X237" s="137"/>
      <c r="Y237" s="137"/>
      <c r="Z237" s="137"/>
      <c r="AA237" s="137"/>
    </row>
    <row r="238" spans="1:27" outlineLevel="1" x14ac:dyDescent="0.2">
      <c r="A238" s="138">
        <v>107</v>
      </c>
      <c r="B238" s="138" t="s">
        <v>420</v>
      </c>
      <c r="C238" s="167" t="s">
        <v>421</v>
      </c>
      <c r="D238" s="144" t="s">
        <v>157</v>
      </c>
      <c r="E238" s="149">
        <v>25.311499999999999</v>
      </c>
      <c r="F238" s="152"/>
      <c r="G238" s="152">
        <f t="shared" ref="G238" si="87">E238*F238</f>
        <v>0</v>
      </c>
      <c r="H238" s="152">
        <v>675</v>
      </c>
      <c r="I238" s="152">
        <f>ROUND(E238*H238,2)</f>
        <v>17085.259999999998</v>
      </c>
      <c r="J238" s="152">
        <v>0</v>
      </c>
      <c r="K238" s="152">
        <f>ROUND(E238*J238,2)</f>
        <v>0</v>
      </c>
      <c r="L238" s="152">
        <v>21</v>
      </c>
      <c r="M238" s="152">
        <f>G238*(1+L238/100)</f>
        <v>0</v>
      </c>
      <c r="N238" s="144">
        <v>1.9199999999999998E-2</v>
      </c>
      <c r="O238" s="144">
        <f>ROUND(E238*N238,5)</f>
        <v>0.48598000000000002</v>
      </c>
      <c r="P238" s="144">
        <v>0</v>
      </c>
      <c r="Q238" s="144">
        <f>ROUND(E238*P238,5)</f>
        <v>0</v>
      </c>
      <c r="R238" s="144"/>
      <c r="S238" s="144"/>
      <c r="T238" s="145">
        <v>0</v>
      </c>
      <c r="U238" s="144">
        <f>ROUND(E238*T238,2)</f>
        <v>0</v>
      </c>
      <c r="V238" s="137"/>
      <c r="W238" s="137"/>
      <c r="X238" s="137"/>
      <c r="Y238" s="137"/>
      <c r="Z238" s="137"/>
      <c r="AA238" s="137"/>
    </row>
    <row r="239" spans="1:27" outlineLevel="1" x14ac:dyDescent="0.2">
      <c r="A239" s="138"/>
      <c r="B239" s="138"/>
      <c r="C239" s="168" t="s">
        <v>422</v>
      </c>
      <c r="D239" s="146"/>
      <c r="E239" s="150">
        <v>25.311499999999999</v>
      </c>
      <c r="F239" s="152"/>
      <c r="G239" s="152"/>
      <c r="H239" s="152"/>
      <c r="I239" s="152"/>
      <c r="J239" s="152"/>
      <c r="K239" s="152"/>
      <c r="L239" s="152"/>
      <c r="M239" s="152"/>
      <c r="N239" s="144"/>
      <c r="O239" s="144"/>
      <c r="P239" s="144"/>
      <c r="Q239" s="144"/>
      <c r="R239" s="144"/>
      <c r="S239" s="144"/>
      <c r="T239" s="145"/>
      <c r="U239" s="144"/>
      <c r="V239" s="137"/>
      <c r="W239" s="137"/>
      <c r="X239" s="137"/>
      <c r="Y239" s="137"/>
      <c r="Z239" s="137"/>
      <c r="AA239" s="137"/>
    </row>
    <row r="240" spans="1:27" outlineLevel="1" x14ac:dyDescent="0.2">
      <c r="A240" s="138">
        <v>108</v>
      </c>
      <c r="B240" s="138" t="s">
        <v>423</v>
      </c>
      <c r="C240" s="167" t="s">
        <v>424</v>
      </c>
      <c r="D240" s="144" t="s">
        <v>148</v>
      </c>
      <c r="E240" s="149">
        <v>38.36</v>
      </c>
      <c r="F240" s="152"/>
      <c r="G240" s="152">
        <f t="shared" ref="G240" si="88">E240*F240</f>
        <v>0</v>
      </c>
      <c r="H240" s="152">
        <v>46.9</v>
      </c>
      <c r="I240" s="152">
        <f>ROUND(E240*H240,2)</f>
        <v>1799.08</v>
      </c>
      <c r="J240" s="152">
        <v>38.1</v>
      </c>
      <c r="K240" s="152">
        <f>ROUND(E240*J240,2)</f>
        <v>1461.52</v>
      </c>
      <c r="L240" s="152">
        <v>21</v>
      </c>
      <c r="M240" s="152">
        <f>G240*(1+L240/100)</f>
        <v>0</v>
      </c>
      <c r="N240" s="144">
        <v>4.0000000000000003E-5</v>
      </c>
      <c r="O240" s="144">
        <f>ROUND(E240*N240,5)</f>
        <v>1.5299999999999999E-3</v>
      </c>
      <c r="P240" s="144">
        <v>0</v>
      </c>
      <c r="Q240" s="144">
        <f>ROUND(E240*P240,5)</f>
        <v>0</v>
      </c>
      <c r="R240" s="144"/>
      <c r="S240" s="144"/>
      <c r="T240" s="145">
        <v>7.0000000000000007E-2</v>
      </c>
      <c r="U240" s="144">
        <f>ROUND(E240*T240,2)</f>
        <v>2.69</v>
      </c>
      <c r="V240" s="137"/>
      <c r="W240" s="137"/>
      <c r="X240" s="137"/>
      <c r="Y240" s="137"/>
      <c r="Z240" s="137"/>
      <c r="AA240" s="137"/>
    </row>
    <row r="241" spans="1:27" ht="22.5" outlineLevel="1" x14ac:dyDescent="0.2">
      <c r="A241" s="138"/>
      <c r="B241" s="138"/>
      <c r="C241" s="168" t="s">
        <v>347</v>
      </c>
      <c r="D241" s="146"/>
      <c r="E241" s="150">
        <v>38.36</v>
      </c>
      <c r="F241" s="152"/>
      <c r="G241" s="152"/>
      <c r="H241" s="152"/>
      <c r="I241" s="152"/>
      <c r="J241" s="152"/>
      <c r="K241" s="152"/>
      <c r="L241" s="152"/>
      <c r="M241" s="152"/>
      <c r="N241" s="144"/>
      <c r="O241" s="144"/>
      <c r="P241" s="144"/>
      <c r="Q241" s="144"/>
      <c r="R241" s="144"/>
      <c r="S241" s="144"/>
      <c r="T241" s="145"/>
      <c r="U241" s="144"/>
      <c r="V241" s="137"/>
      <c r="W241" s="137"/>
      <c r="X241" s="137"/>
      <c r="Y241" s="137"/>
      <c r="Z241" s="137"/>
      <c r="AA241" s="137"/>
    </row>
    <row r="242" spans="1:27" outlineLevel="1" x14ac:dyDescent="0.2">
      <c r="A242" s="138">
        <v>109</v>
      </c>
      <c r="B242" s="138" t="s">
        <v>425</v>
      </c>
      <c r="C242" s="167" t="s">
        <v>426</v>
      </c>
      <c r="D242" s="144" t="s">
        <v>0</v>
      </c>
      <c r="E242" s="149">
        <v>376.3</v>
      </c>
      <c r="F242" s="152"/>
      <c r="G242" s="152">
        <f t="shared" ref="G242" si="89">E242*F242</f>
        <v>0</v>
      </c>
      <c r="H242" s="152">
        <v>0</v>
      </c>
      <c r="I242" s="152">
        <f>ROUND(E242*H242,2)</f>
        <v>0</v>
      </c>
      <c r="J242" s="152">
        <v>7.2</v>
      </c>
      <c r="K242" s="152">
        <f>ROUND(E242*J242,2)</f>
        <v>2709.36</v>
      </c>
      <c r="L242" s="152">
        <v>21</v>
      </c>
      <c r="M242" s="152">
        <f>G242*(1+L242/100)</f>
        <v>0</v>
      </c>
      <c r="N242" s="144">
        <v>0</v>
      </c>
      <c r="O242" s="144">
        <f>ROUND(E242*N242,5)</f>
        <v>0</v>
      </c>
      <c r="P242" s="144">
        <v>0</v>
      </c>
      <c r="Q242" s="144">
        <f>ROUND(E242*P242,5)</f>
        <v>0</v>
      </c>
      <c r="R242" s="144"/>
      <c r="S242" s="144"/>
      <c r="T242" s="145">
        <v>0</v>
      </c>
      <c r="U242" s="144">
        <f>ROUND(E242*T242,2)</f>
        <v>0</v>
      </c>
      <c r="V242" s="137"/>
      <c r="W242" s="137"/>
      <c r="X242" s="137"/>
      <c r="Y242" s="137"/>
      <c r="Z242" s="137"/>
      <c r="AA242" s="137"/>
    </row>
    <row r="243" spans="1:27" x14ac:dyDescent="0.2">
      <c r="A243" s="139" t="s">
        <v>125</v>
      </c>
      <c r="B243" s="139" t="s">
        <v>97</v>
      </c>
      <c r="C243" s="169" t="s">
        <v>98</v>
      </c>
      <c r="D243" s="147"/>
      <c r="E243" s="151"/>
      <c r="F243" s="153"/>
      <c r="G243" s="153">
        <f>SUM(G244:G250)</f>
        <v>0</v>
      </c>
      <c r="H243" s="153"/>
      <c r="I243" s="153">
        <f>SUM(I244:I250)</f>
        <v>57280.75</v>
      </c>
      <c r="J243" s="153"/>
      <c r="K243" s="153">
        <f>SUM(K244:K250)</f>
        <v>44207.040000000001</v>
      </c>
      <c r="L243" s="153"/>
      <c r="M243" s="153">
        <f>SUM(M244:M250)</f>
        <v>0</v>
      </c>
      <c r="N243" s="147"/>
      <c r="O243" s="147">
        <f>SUM(O244:O250)</f>
        <v>1.6410100000000001</v>
      </c>
      <c r="P243" s="147"/>
      <c r="Q243" s="147">
        <f>SUM(Q244:Q250)</f>
        <v>0</v>
      </c>
      <c r="R243" s="147"/>
      <c r="S243" s="147"/>
      <c r="T243" s="148"/>
      <c r="U243" s="147">
        <f>SUM(U244:U250)</f>
        <v>81.3</v>
      </c>
    </row>
    <row r="244" spans="1:27" outlineLevel="1" x14ac:dyDescent="0.2">
      <c r="A244" s="138">
        <v>110</v>
      </c>
      <c r="B244" s="138" t="s">
        <v>427</v>
      </c>
      <c r="C244" s="167" t="s">
        <v>428</v>
      </c>
      <c r="D244" s="144" t="s">
        <v>157</v>
      </c>
      <c r="E244" s="149">
        <v>58.808</v>
      </c>
      <c r="F244" s="152"/>
      <c r="G244" s="152">
        <f t="shared" ref="G244" si="90">E244*F244</f>
        <v>0</v>
      </c>
      <c r="H244" s="152">
        <v>25.08</v>
      </c>
      <c r="I244" s="152">
        <f>ROUND(E244*H244,2)</f>
        <v>1474.9</v>
      </c>
      <c r="J244" s="152">
        <v>27.22</v>
      </c>
      <c r="K244" s="152">
        <f>ROUND(E244*J244,2)</f>
        <v>1600.75</v>
      </c>
      <c r="L244" s="152">
        <v>21</v>
      </c>
      <c r="M244" s="152">
        <f>G244*(1+L244/100)</f>
        <v>0</v>
      </c>
      <c r="N244" s="144">
        <v>2.1000000000000001E-4</v>
      </c>
      <c r="O244" s="144">
        <f>ROUND(E244*N244,5)</f>
        <v>1.235E-2</v>
      </c>
      <c r="P244" s="144">
        <v>0</v>
      </c>
      <c r="Q244" s="144">
        <f>ROUND(E244*P244,5)</f>
        <v>0</v>
      </c>
      <c r="R244" s="144"/>
      <c r="S244" s="144"/>
      <c r="T244" s="145">
        <v>0.05</v>
      </c>
      <c r="U244" s="144">
        <f>ROUND(E244*T244,2)</f>
        <v>2.94</v>
      </c>
      <c r="V244" s="137"/>
      <c r="W244" s="137"/>
      <c r="X244" s="137"/>
      <c r="Y244" s="137"/>
      <c r="Z244" s="137"/>
      <c r="AA244" s="137"/>
    </row>
    <row r="245" spans="1:27" ht="22.5" outlineLevel="1" x14ac:dyDescent="0.2">
      <c r="A245" s="138"/>
      <c r="B245" s="138"/>
      <c r="C245" s="168" t="s">
        <v>429</v>
      </c>
      <c r="D245" s="146"/>
      <c r="E245" s="150">
        <v>58.808</v>
      </c>
      <c r="F245" s="152"/>
      <c r="G245" s="152"/>
      <c r="H245" s="152"/>
      <c r="I245" s="152"/>
      <c r="J245" s="152"/>
      <c r="K245" s="152"/>
      <c r="L245" s="152"/>
      <c r="M245" s="152"/>
      <c r="N245" s="144"/>
      <c r="O245" s="144"/>
      <c r="P245" s="144"/>
      <c r="Q245" s="144"/>
      <c r="R245" s="144"/>
      <c r="S245" s="144"/>
      <c r="T245" s="145"/>
      <c r="U245" s="144"/>
      <c r="V245" s="137"/>
      <c r="W245" s="137"/>
      <c r="X245" s="137"/>
      <c r="Y245" s="137"/>
      <c r="Z245" s="137"/>
      <c r="AA245" s="137"/>
    </row>
    <row r="246" spans="1:27" outlineLevel="1" x14ac:dyDescent="0.2">
      <c r="A246" s="138">
        <v>111</v>
      </c>
      <c r="B246" s="138" t="s">
        <v>430</v>
      </c>
      <c r="C246" s="167" t="s">
        <v>431</v>
      </c>
      <c r="D246" s="144" t="s">
        <v>157</v>
      </c>
      <c r="E246" s="149">
        <v>58.808</v>
      </c>
      <c r="F246" s="152"/>
      <c r="G246" s="152">
        <f t="shared" ref="G246" si="91">E246*F246</f>
        <v>0</v>
      </c>
      <c r="H246" s="152">
        <v>172.7</v>
      </c>
      <c r="I246" s="152">
        <f>ROUND(E246*H246,2)</f>
        <v>10156.14</v>
      </c>
      <c r="J246" s="152">
        <v>705.3</v>
      </c>
      <c r="K246" s="152">
        <f>ROUND(E246*J246,2)</f>
        <v>41477.279999999999</v>
      </c>
      <c r="L246" s="152">
        <v>21</v>
      </c>
      <c r="M246" s="152">
        <f>G246*(1+L246/100)</f>
        <v>0</v>
      </c>
      <c r="N246" s="144">
        <v>5.3499999999999997E-3</v>
      </c>
      <c r="O246" s="144">
        <f>ROUND(E246*N246,5)</f>
        <v>0.31462000000000001</v>
      </c>
      <c r="P246" s="144">
        <v>0</v>
      </c>
      <c r="Q246" s="144">
        <f>ROUND(E246*P246,5)</f>
        <v>0</v>
      </c>
      <c r="R246" s="144"/>
      <c r="S246" s="144"/>
      <c r="T246" s="145">
        <v>1.288</v>
      </c>
      <c r="U246" s="144">
        <f>ROUND(E246*T246,2)</f>
        <v>75.739999999999995</v>
      </c>
      <c r="V246" s="137"/>
      <c r="W246" s="137"/>
      <c r="X246" s="137"/>
      <c r="Y246" s="137"/>
      <c r="Z246" s="137"/>
      <c r="AA246" s="137"/>
    </row>
    <row r="247" spans="1:27" ht="22.5" outlineLevel="1" x14ac:dyDescent="0.2">
      <c r="A247" s="138"/>
      <c r="B247" s="138"/>
      <c r="C247" s="168" t="s">
        <v>432</v>
      </c>
      <c r="D247" s="146"/>
      <c r="E247" s="150">
        <v>58.808</v>
      </c>
      <c r="F247" s="152"/>
      <c r="G247" s="152"/>
      <c r="H247" s="152"/>
      <c r="I247" s="152"/>
      <c r="J247" s="152"/>
      <c r="K247" s="152"/>
      <c r="L247" s="152"/>
      <c r="M247" s="152"/>
      <c r="N247" s="144"/>
      <c r="O247" s="144"/>
      <c r="P247" s="144"/>
      <c r="Q247" s="144"/>
      <c r="R247" s="144"/>
      <c r="S247" s="144"/>
      <c r="T247" s="145"/>
      <c r="U247" s="144"/>
      <c r="V247" s="137"/>
      <c r="W247" s="137"/>
      <c r="X247" s="137"/>
      <c r="Y247" s="137"/>
      <c r="Z247" s="137"/>
      <c r="AA247" s="137"/>
    </row>
    <row r="248" spans="1:27" outlineLevel="1" x14ac:dyDescent="0.2">
      <c r="A248" s="138">
        <v>112</v>
      </c>
      <c r="B248" s="138" t="s">
        <v>433</v>
      </c>
      <c r="C248" s="167" t="s">
        <v>434</v>
      </c>
      <c r="D248" s="144" t="s">
        <v>157</v>
      </c>
      <c r="E248" s="149">
        <v>67.629199999999997</v>
      </c>
      <c r="F248" s="152"/>
      <c r="G248" s="152">
        <f t="shared" ref="G248" si="92">E248*F248</f>
        <v>0</v>
      </c>
      <c r="H248" s="152">
        <v>675</v>
      </c>
      <c r="I248" s="152">
        <f>ROUND(E248*H248,2)</f>
        <v>45649.71</v>
      </c>
      <c r="J248" s="152">
        <v>0</v>
      </c>
      <c r="K248" s="152">
        <f>ROUND(E248*J248,2)</f>
        <v>0</v>
      </c>
      <c r="L248" s="152">
        <v>21</v>
      </c>
      <c r="M248" s="152">
        <f>G248*(1+L248/100)</f>
        <v>0</v>
      </c>
      <c r="N248" s="144">
        <v>1.9429999999999999E-2</v>
      </c>
      <c r="O248" s="144">
        <f>ROUND(E248*N248,5)</f>
        <v>1.3140400000000001</v>
      </c>
      <c r="P248" s="144">
        <v>0</v>
      </c>
      <c r="Q248" s="144">
        <f>ROUND(E248*P248,5)</f>
        <v>0</v>
      </c>
      <c r="R248" s="144"/>
      <c r="S248" s="144"/>
      <c r="T248" s="145">
        <v>0</v>
      </c>
      <c r="U248" s="144">
        <f>ROUND(E248*T248,2)</f>
        <v>0</v>
      </c>
      <c r="V248" s="137"/>
      <c r="W248" s="137"/>
      <c r="X248" s="137"/>
      <c r="Y248" s="137"/>
      <c r="Z248" s="137"/>
      <c r="AA248" s="137"/>
    </row>
    <row r="249" spans="1:27" outlineLevel="1" x14ac:dyDescent="0.2">
      <c r="A249" s="138"/>
      <c r="B249" s="138"/>
      <c r="C249" s="168" t="s">
        <v>435</v>
      </c>
      <c r="D249" s="146"/>
      <c r="E249" s="150">
        <v>67.629199999999997</v>
      </c>
      <c r="F249" s="152"/>
      <c r="G249" s="152"/>
      <c r="H249" s="152"/>
      <c r="I249" s="152"/>
      <c r="J249" s="152"/>
      <c r="K249" s="152"/>
      <c r="L249" s="152"/>
      <c r="M249" s="152"/>
      <c r="N249" s="144"/>
      <c r="O249" s="144"/>
      <c r="P249" s="144"/>
      <c r="Q249" s="144"/>
      <c r="R249" s="144"/>
      <c r="S249" s="144"/>
      <c r="T249" s="145"/>
      <c r="U249" s="144"/>
      <c r="V249" s="137"/>
      <c r="W249" s="137"/>
      <c r="X249" s="137"/>
      <c r="Y249" s="137"/>
      <c r="Z249" s="137"/>
      <c r="AA249" s="137"/>
    </row>
    <row r="250" spans="1:27" outlineLevel="1" x14ac:dyDescent="0.2">
      <c r="A250" s="138">
        <v>113</v>
      </c>
      <c r="B250" s="138" t="s">
        <v>436</v>
      </c>
      <c r="C250" s="167" t="s">
        <v>437</v>
      </c>
      <c r="D250" s="144" t="s">
        <v>179</v>
      </c>
      <c r="E250" s="149">
        <v>1.641</v>
      </c>
      <c r="F250" s="152"/>
      <c r="G250" s="152">
        <f t="shared" ref="G250" si="93">E250*F250</f>
        <v>0</v>
      </c>
      <c r="H250" s="152">
        <v>0</v>
      </c>
      <c r="I250" s="152">
        <f>ROUND(E250*H250,2)</f>
        <v>0</v>
      </c>
      <c r="J250" s="152">
        <v>688</v>
      </c>
      <c r="K250" s="152">
        <f>ROUND(E250*J250,2)</f>
        <v>1129.01</v>
      </c>
      <c r="L250" s="152">
        <v>21</v>
      </c>
      <c r="M250" s="152">
        <f>G250*(1+L250/100)</f>
        <v>0</v>
      </c>
      <c r="N250" s="144">
        <v>0</v>
      </c>
      <c r="O250" s="144">
        <f>ROUND(E250*N250,5)</f>
        <v>0</v>
      </c>
      <c r="P250" s="144">
        <v>0</v>
      </c>
      <c r="Q250" s="144">
        <f>ROUND(E250*P250,5)</f>
        <v>0</v>
      </c>
      <c r="R250" s="144"/>
      <c r="S250" s="144"/>
      <c r="T250" s="145">
        <v>1.5980000000000001</v>
      </c>
      <c r="U250" s="144">
        <f>ROUND(E250*T250,2)</f>
        <v>2.62</v>
      </c>
      <c r="V250" s="137"/>
      <c r="W250" s="137"/>
      <c r="X250" s="137"/>
      <c r="Y250" s="137"/>
      <c r="Z250" s="137"/>
      <c r="AA250" s="137"/>
    </row>
    <row r="251" spans="1:27" x14ac:dyDescent="0.2">
      <c r="A251" s="139" t="s">
        <v>125</v>
      </c>
      <c r="B251" s="139" t="s">
        <v>99</v>
      </c>
      <c r="C251" s="169" t="s">
        <v>100</v>
      </c>
      <c r="D251" s="147"/>
      <c r="E251" s="151"/>
      <c r="F251" s="153"/>
      <c r="G251" s="153">
        <f>SUM(G252:G256)</f>
        <v>0</v>
      </c>
      <c r="H251" s="153"/>
      <c r="I251" s="153">
        <f>SUM(I252:I256)</f>
        <v>913.33000000000015</v>
      </c>
      <c r="J251" s="153"/>
      <c r="K251" s="153">
        <f>SUM(K252:K256)</f>
        <v>3830.05</v>
      </c>
      <c r="L251" s="153"/>
      <c r="M251" s="153">
        <f>SUM(M252:M256)</f>
        <v>0</v>
      </c>
      <c r="N251" s="147"/>
      <c r="O251" s="147">
        <f>SUM(O252:O256)</f>
        <v>1.822E-2</v>
      </c>
      <c r="P251" s="147"/>
      <c r="Q251" s="147">
        <f>SUM(Q252:Q256)</f>
        <v>0</v>
      </c>
      <c r="R251" s="147"/>
      <c r="S251" s="147"/>
      <c r="T251" s="148"/>
      <c r="U251" s="147">
        <f>SUM(U252:U256)</f>
        <v>7.0600000000000005</v>
      </c>
    </row>
    <row r="252" spans="1:27" ht="22.5" outlineLevel="1" x14ac:dyDescent="0.2">
      <c r="A252" s="138">
        <v>114</v>
      </c>
      <c r="B252" s="138" t="s">
        <v>438</v>
      </c>
      <c r="C252" s="167" t="s">
        <v>439</v>
      </c>
      <c r="D252" s="144" t="s">
        <v>157</v>
      </c>
      <c r="E252" s="149">
        <v>22.01</v>
      </c>
      <c r="F252" s="152"/>
      <c r="G252" s="152">
        <f t="shared" ref="G252" si="94">E252*F252</f>
        <v>0</v>
      </c>
      <c r="H252" s="152">
        <v>10.98</v>
      </c>
      <c r="I252" s="152">
        <f>ROUND(E252*H252,2)</f>
        <v>241.67</v>
      </c>
      <c r="J252" s="152">
        <v>7.120000000000001</v>
      </c>
      <c r="K252" s="152">
        <f>ROUND(E252*J252,2)</f>
        <v>156.71</v>
      </c>
      <c r="L252" s="152">
        <v>21</v>
      </c>
      <c r="M252" s="152">
        <f>G252*(1+L252/100)</f>
        <v>0</v>
      </c>
      <c r="N252" s="144">
        <v>3.5E-4</v>
      </c>
      <c r="O252" s="144">
        <f>ROUND(E252*N252,5)</f>
        <v>7.7000000000000002E-3</v>
      </c>
      <c r="P252" s="144">
        <v>0</v>
      </c>
      <c r="Q252" s="144">
        <f>ROUND(E252*P252,5)</f>
        <v>0</v>
      </c>
      <c r="R252" s="144"/>
      <c r="S252" s="144"/>
      <c r="T252" s="145">
        <v>1.35E-2</v>
      </c>
      <c r="U252" s="144">
        <f>ROUND(E252*T252,2)</f>
        <v>0.3</v>
      </c>
      <c r="V252" s="137"/>
      <c r="W252" s="137"/>
      <c r="X252" s="137"/>
      <c r="Y252" s="137"/>
      <c r="Z252" s="137"/>
      <c r="AA252" s="137"/>
    </row>
    <row r="253" spans="1:27" ht="33.75" outlineLevel="1" x14ac:dyDescent="0.2">
      <c r="A253" s="138"/>
      <c r="B253" s="138"/>
      <c r="C253" s="168" t="s">
        <v>158</v>
      </c>
      <c r="D253" s="146"/>
      <c r="E253" s="150">
        <v>22.01</v>
      </c>
      <c r="F253" s="152"/>
      <c r="G253" s="152"/>
      <c r="H253" s="152"/>
      <c r="I253" s="152"/>
      <c r="J253" s="152"/>
      <c r="K253" s="152"/>
      <c r="L253" s="152"/>
      <c r="M253" s="152"/>
      <c r="N253" s="144"/>
      <c r="O253" s="144"/>
      <c r="P253" s="144"/>
      <c r="Q253" s="144"/>
      <c r="R253" s="144"/>
      <c r="S253" s="144"/>
      <c r="T253" s="145"/>
      <c r="U253" s="144"/>
      <c r="V253" s="137"/>
      <c r="W253" s="137"/>
      <c r="X253" s="137"/>
      <c r="Y253" s="137"/>
      <c r="Z253" s="137"/>
      <c r="AA253" s="137"/>
    </row>
    <row r="254" spans="1:27" ht="22.5" outlineLevel="1" x14ac:dyDescent="0.2">
      <c r="A254" s="138">
        <v>115</v>
      </c>
      <c r="B254" s="138" t="s">
        <v>440</v>
      </c>
      <c r="C254" s="167" t="s">
        <v>441</v>
      </c>
      <c r="D254" s="144" t="s">
        <v>157</v>
      </c>
      <c r="E254" s="149">
        <v>20</v>
      </c>
      <c r="F254" s="152"/>
      <c r="G254" s="152">
        <f t="shared" ref="G254:G256" si="95">E254*F254</f>
        <v>0</v>
      </c>
      <c r="H254" s="152">
        <v>5.27</v>
      </c>
      <c r="I254" s="152">
        <f>ROUND(E254*H254,2)</f>
        <v>105.4</v>
      </c>
      <c r="J254" s="152">
        <v>15.330000000000002</v>
      </c>
      <c r="K254" s="152">
        <f>ROUND(E254*J254,2)</f>
        <v>306.60000000000002</v>
      </c>
      <c r="L254" s="152">
        <v>21</v>
      </c>
      <c r="M254" s="152">
        <f>G254*(1+L254/100)</f>
        <v>0</v>
      </c>
      <c r="N254" s="144">
        <v>2.0000000000000002E-5</v>
      </c>
      <c r="O254" s="144">
        <f>ROUND(E254*N254,5)</f>
        <v>4.0000000000000002E-4</v>
      </c>
      <c r="P254" s="144">
        <v>0</v>
      </c>
      <c r="Q254" s="144">
        <f>ROUND(E254*P254,5)</f>
        <v>0</v>
      </c>
      <c r="R254" s="144"/>
      <c r="S254" s="144"/>
      <c r="T254" s="145">
        <v>2.9000000000000001E-2</v>
      </c>
      <c r="U254" s="144">
        <f>ROUND(E254*T254,2)</f>
        <v>0.57999999999999996</v>
      </c>
      <c r="V254" s="137"/>
      <c r="W254" s="137"/>
      <c r="X254" s="137"/>
      <c r="Y254" s="137"/>
      <c r="Z254" s="137"/>
      <c r="AA254" s="137"/>
    </row>
    <row r="255" spans="1:27" outlineLevel="1" x14ac:dyDescent="0.2">
      <c r="A255" s="138">
        <v>116</v>
      </c>
      <c r="B255" s="138" t="s">
        <v>442</v>
      </c>
      <c r="C255" s="167" t="s">
        <v>443</v>
      </c>
      <c r="D255" s="144" t="s">
        <v>157</v>
      </c>
      <c r="E255" s="149">
        <v>46</v>
      </c>
      <c r="F255" s="152"/>
      <c r="G255" s="152">
        <f t="shared" si="95"/>
        <v>0</v>
      </c>
      <c r="H255" s="152">
        <v>5.6</v>
      </c>
      <c r="I255" s="152">
        <f>ROUND(E255*H255,2)</f>
        <v>257.60000000000002</v>
      </c>
      <c r="J255" s="152">
        <v>17.700000000000003</v>
      </c>
      <c r="K255" s="152">
        <f>ROUND(E255*J255,2)</f>
        <v>814.2</v>
      </c>
      <c r="L255" s="152">
        <v>21</v>
      </c>
      <c r="M255" s="152">
        <f>G255*(1+L255/100)</f>
        <v>0</v>
      </c>
      <c r="N255" s="144">
        <v>6.9999999999999994E-5</v>
      </c>
      <c r="O255" s="144">
        <f>ROUND(E255*N255,5)</f>
        <v>3.2200000000000002E-3</v>
      </c>
      <c r="P255" s="144">
        <v>0</v>
      </c>
      <c r="Q255" s="144">
        <f>ROUND(E255*P255,5)</f>
        <v>0</v>
      </c>
      <c r="R255" s="144"/>
      <c r="S255" s="144"/>
      <c r="T255" s="145">
        <v>3.2480000000000002E-2</v>
      </c>
      <c r="U255" s="144">
        <f>ROUND(E255*T255,2)</f>
        <v>1.49</v>
      </c>
      <c r="V255" s="137"/>
      <c r="W255" s="137"/>
      <c r="X255" s="137"/>
      <c r="Y255" s="137"/>
      <c r="Z255" s="137"/>
      <c r="AA255" s="137"/>
    </row>
    <row r="256" spans="1:27" outlineLevel="1" x14ac:dyDescent="0.2">
      <c r="A256" s="138">
        <v>117</v>
      </c>
      <c r="B256" s="138" t="s">
        <v>444</v>
      </c>
      <c r="C256" s="167" t="s">
        <v>445</v>
      </c>
      <c r="D256" s="144" t="s">
        <v>157</v>
      </c>
      <c r="E256" s="149">
        <v>46</v>
      </c>
      <c r="F256" s="152"/>
      <c r="G256" s="152">
        <f t="shared" si="95"/>
        <v>0</v>
      </c>
      <c r="H256" s="152">
        <v>6.71</v>
      </c>
      <c r="I256" s="152">
        <f>ROUND(E256*H256,2)</f>
        <v>308.66000000000003</v>
      </c>
      <c r="J256" s="152">
        <v>55.49</v>
      </c>
      <c r="K256" s="152">
        <f>ROUND(E256*J256,2)</f>
        <v>2552.54</v>
      </c>
      <c r="L256" s="152">
        <v>21</v>
      </c>
      <c r="M256" s="152">
        <f>G256*(1+L256/100)</f>
        <v>0</v>
      </c>
      <c r="N256" s="144">
        <v>1.4999999999999999E-4</v>
      </c>
      <c r="O256" s="144">
        <f>ROUND(E256*N256,5)</f>
        <v>6.8999999999999999E-3</v>
      </c>
      <c r="P256" s="144">
        <v>0</v>
      </c>
      <c r="Q256" s="144">
        <f>ROUND(E256*P256,5)</f>
        <v>0</v>
      </c>
      <c r="R256" s="144"/>
      <c r="S256" s="144"/>
      <c r="T256" s="145">
        <v>0.10191</v>
      </c>
      <c r="U256" s="144">
        <f>ROUND(E256*T256,2)</f>
        <v>4.6900000000000004</v>
      </c>
      <c r="V256" s="137"/>
      <c r="W256" s="137"/>
      <c r="X256" s="137"/>
      <c r="Y256" s="137"/>
      <c r="Z256" s="137"/>
      <c r="AA256" s="137"/>
    </row>
    <row r="257" spans="1:27" x14ac:dyDescent="0.2">
      <c r="A257" s="139" t="s">
        <v>125</v>
      </c>
      <c r="B257" s="139" t="s">
        <v>101</v>
      </c>
      <c r="C257" s="169" t="s">
        <v>102</v>
      </c>
      <c r="D257" s="147"/>
      <c r="E257" s="151"/>
      <c r="F257" s="153"/>
      <c r="G257" s="153">
        <f>G258</f>
        <v>0</v>
      </c>
      <c r="H257" s="153"/>
      <c r="I257" s="153">
        <f>SUM(I258:I258)</f>
        <v>0</v>
      </c>
      <c r="J257" s="153"/>
      <c r="K257" s="153">
        <f>SUM(K258:K258)</f>
        <v>32758</v>
      </c>
      <c r="L257" s="153"/>
      <c r="M257" s="153">
        <f>SUM(M258:M258)</f>
        <v>0</v>
      </c>
      <c r="N257" s="147"/>
      <c r="O257" s="147">
        <f>SUM(O258:O258)</f>
        <v>0</v>
      </c>
      <c r="P257" s="147"/>
      <c r="Q257" s="147">
        <f>SUM(Q258:Q258)</f>
        <v>0</v>
      </c>
      <c r="R257" s="147"/>
      <c r="S257" s="147"/>
      <c r="T257" s="148"/>
      <c r="U257" s="147">
        <f>SUM(U258:U258)</f>
        <v>0</v>
      </c>
    </row>
    <row r="258" spans="1:27" outlineLevel="1" x14ac:dyDescent="0.2">
      <c r="A258" s="138">
        <v>118</v>
      </c>
      <c r="B258" s="138" t="s">
        <v>446</v>
      </c>
      <c r="C258" s="167" t="s">
        <v>452</v>
      </c>
      <c r="D258" s="144" t="s">
        <v>352</v>
      </c>
      <c r="E258" s="149">
        <v>1</v>
      </c>
      <c r="F258" s="152"/>
      <c r="G258" s="152">
        <f t="shared" ref="G258" si="96">E258*F258</f>
        <v>0</v>
      </c>
      <c r="H258" s="152">
        <v>0</v>
      </c>
      <c r="I258" s="152">
        <f>ROUND(E258*H258,2)</f>
        <v>0</v>
      </c>
      <c r="J258" s="152">
        <v>32758</v>
      </c>
      <c r="K258" s="152">
        <f>ROUND(E258*J258,2)</f>
        <v>32758</v>
      </c>
      <c r="L258" s="152">
        <v>21</v>
      </c>
      <c r="M258" s="152">
        <f>G258*(1+L258/100)</f>
        <v>0</v>
      </c>
      <c r="N258" s="144">
        <v>0</v>
      </c>
      <c r="O258" s="144">
        <f>ROUND(E258*N258,5)</f>
        <v>0</v>
      </c>
      <c r="P258" s="144">
        <v>0</v>
      </c>
      <c r="Q258" s="144">
        <f>ROUND(E258*P258,5)</f>
        <v>0</v>
      </c>
      <c r="R258" s="144"/>
      <c r="S258" s="144"/>
      <c r="T258" s="145">
        <v>0</v>
      </c>
      <c r="U258" s="144">
        <f>ROUND(E258*T258,2)</f>
        <v>0</v>
      </c>
      <c r="V258" s="137"/>
      <c r="W258" s="137"/>
      <c r="X258" s="137"/>
      <c r="Y258" s="137"/>
      <c r="Z258" s="137"/>
      <c r="AA258" s="137"/>
    </row>
    <row r="259" spans="1:27" x14ac:dyDescent="0.2">
      <c r="A259" s="139" t="s">
        <v>125</v>
      </c>
      <c r="B259" s="139" t="s">
        <v>103</v>
      </c>
      <c r="C259" s="169" t="s">
        <v>26</v>
      </c>
      <c r="D259" s="147"/>
      <c r="E259" s="151"/>
      <c r="F259" s="153"/>
      <c r="G259" s="153">
        <f>SUM(G260:G263)</f>
        <v>0</v>
      </c>
      <c r="H259" s="153"/>
      <c r="I259" s="153">
        <f>SUM(I260:I263)</f>
        <v>78994.5</v>
      </c>
      <c r="J259" s="153"/>
      <c r="K259" s="153">
        <f>SUM(K260:K263)</f>
        <v>36310.99</v>
      </c>
      <c r="L259" s="153"/>
      <c r="M259" s="153">
        <f>SUM(M260:M263)</f>
        <v>0</v>
      </c>
      <c r="N259" s="147"/>
      <c r="O259" s="147">
        <f>SUM(O260:O263)</f>
        <v>230.19869</v>
      </c>
      <c r="P259" s="147"/>
      <c r="Q259" s="147">
        <f>SUM(Q260:Q263)</f>
        <v>0</v>
      </c>
      <c r="R259" s="147"/>
      <c r="S259" s="147"/>
      <c r="T259" s="148"/>
      <c r="U259" s="147">
        <f>SUM(U260:U263)</f>
        <v>12.31</v>
      </c>
    </row>
    <row r="260" spans="1:27" ht="33.75" outlineLevel="1" x14ac:dyDescent="0.2">
      <c r="A260" s="138">
        <v>119</v>
      </c>
      <c r="B260" s="138" t="s">
        <v>446</v>
      </c>
      <c r="C260" s="167" t="s">
        <v>456</v>
      </c>
      <c r="D260" s="144" t="s">
        <v>447</v>
      </c>
      <c r="E260" s="149">
        <v>0</v>
      </c>
      <c r="F260" s="152"/>
      <c r="G260" s="152">
        <f t="shared" ref="G260:G262" si="97">E260*F260</f>
        <v>0</v>
      </c>
      <c r="H260" s="152">
        <v>0</v>
      </c>
      <c r="I260" s="152">
        <f>ROUND(E260*H260,2)</f>
        <v>0</v>
      </c>
      <c r="J260" s="152">
        <v>8500</v>
      </c>
      <c r="K260" s="152">
        <f>ROUND(E260*J260,2)</f>
        <v>0</v>
      </c>
      <c r="L260" s="152">
        <v>21</v>
      </c>
      <c r="M260" s="152">
        <f>G260*(1+L260/100)</f>
        <v>0</v>
      </c>
      <c r="N260" s="144">
        <v>0</v>
      </c>
      <c r="O260" s="144">
        <f>ROUND(E260*N260,5)</f>
        <v>0</v>
      </c>
      <c r="P260" s="144">
        <v>0</v>
      </c>
      <c r="Q260" s="144">
        <f>ROUND(E260*P260,5)</f>
        <v>0</v>
      </c>
      <c r="R260" s="144"/>
      <c r="S260" s="144"/>
      <c r="T260" s="145">
        <v>0</v>
      </c>
      <c r="U260" s="144">
        <f>ROUND(E260*T260,2)</f>
        <v>0</v>
      </c>
      <c r="V260" s="137"/>
      <c r="W260" s="137"/>
      <c r="X260" s="137"/>
      <c r="Y260" s="137"/>
      <c r="Z260" s="137"/>
      <c r="AA260" s="137"/>
    </row>
    <row r="261" spans="1:27" outlineLevel="1" x14ac:dyDescent="0.2">
      <c r="A261" s="138">
        <v>120</v>
      </c>
      <c r="B261" s="138" t="s">
        <v>446</v>
      </c>
      <c r="C261" s="167" t="s">
        <v>448</v>
      </c>
      <c r="D261" s="144" t="s">
        <v>0</v>
      </c>
      <c r="E261" s="149">
        <v>2</v>
      </c>
      <c r="F261" s="152"/>
      <c r="G261" s="152">
        <f t="shared" si="97"/>
        <v>0</v>
      </c>
      <c r="H261" s="152">
        <v>0</v>
      </c>
      <c r="I261" s="152">
        <f>ROUND(E261*H261,2)</f>
        <v>0</v>
      </c>
      <c r="J261" s="152">
        <v>10343.74</v>
      </c>
      <c r="K261" s="152">
        <f>ROUND(E261*J261,2)</f>
        <v>20687.48</v>
      </c>
      <c r="L261" s="152">
        <v>21</v>
      </c>
      <c r="M261" s="152">
        <f>G261*(1+L261/100)</f>
        <v>0</v>
      </c>
      <c r="N261" s="144">
        <v>0</v>
      </c>
      <c r="O261" s="144">
        <f>ROUND(E261*N261,5)</f>
        <v>0</v>
      </c>
      <c r="P261" s="144">
        <v>0</v>
      </c>
      <c r="Q261" s="144">
        <f>ROUND(E261*P261,5)</f>
        <v>0</v>
      </c>
      <c r="R261" s="144"/>
      <c r="S261" s="144"/>
      <c r="T261" s="145">
        <v>0</v>
      </c>
      <c r="U261" s="144">
        <f>ROUND(E261*T261,2)</f>
        <v>0</v>
      </c>
      <c r="V261" s="137"/>
      <c r="W261" s="137"/>
      <c r="X261" s="137"/>
      <c r="Y261" s="137"/>
      <c r="Z261" s="137"/>
      <c r="AA261" s="137"/>
    </row>
    <row r="262" spans="1:27" ht="22.5" outlineLevel="1" x14ac:dyDescent="0.2">
      <c r="A262" s="138">
        <v>121</v>
      </c>
      <c r="B262" s="138" t="s">
        <v>449</v>
      </c>
      <c r="C262" s="167" t="s">
        <v>453</v>
      </c>
      <c r="D262" s="144" t="s">
        <v>157</v>
      </c>
      <c r="E262" s="149">
        <v>769.25210000000004</v>
      </c>
      <c r="F262" s="152"/>
      <c r="G262" s="152">
        <f t="shared" si="97"/>
        <v>0</v>
      </c>
      <c r="H262" s="152">
        <v>102.69</v>
      </c>
      <c r="I262" s="152">
        <f>ROUND(E262*H262,2)</f>
        <v>78994.5</v>
      </c>
      <c r="J262" s="152">
        <v>20.310000000000002</v>
      </c>
      <c r="K262" s="152">
        <f>ROUND(E262*J262,2)</f>
        <v>15623.51</v>
      </c>
      <c r="L262" s="152">
        <v>21</v>
      </c>
      <c r="M262" s="152">
        <f>G262*(1+L262/100)</f>
        <v>0</v>
      </c>
      <c r="N262" s="144">
        <v>0.29925000000000002</v>
      </c>
      <c r="O262" s="144">
        <f>ROUND(E262*N262,5)</f>
        <v>230.19869</v>
      </c>
      <c r="P262" s="144">
        <v>0</v>
      </c>
      <c r="Q262" s="144">
        <f>ROUND(E262*P262,5)</f>
        <v>0</v>
      </c>
      <c r="R262" s="144"/>
      <c r="S262" s="144"/>
      <c r="T262" s="145">
        <v>1.6E-2</v>
      </c>
      <c r="U262" s="144">
        <f>ROUND(E262*T262,2)</f>
        <v>12.31</v>
      </c>
      <c r="V262" s="137"/>
      <c r="W262" s="137"/>
      <c r="X262" s="137"/>
      <c r="Y262" s="137"/>
      <c r="Z262" s="137"/>
      <c r="AA262" s="137"/>
    </row>
    <row r="263" spans="1:27" outlineLevel="1" x14ac:dyDescent="0.2">
      <c r="A263" s="161"/>
      <c r="B263" s="161"/>
      <c r="C263" s="170" t="s">
        <v>450</v>
      </c>
      <c r="D263" s="162"/>
      <c r="E263" s="163">
        <v>769.25210000000004</v>
      </c>
      <c r="F263" s="164"/>
      <c r="G263" s="164"/>
      <c r="H263" s="164"/>
      <c r="I263" s="164"/>
      <c r="J263" s="164"/>
      <c r="K263" s="164"/>
      <c r="L263" s="164"/>
      <c r="M263" s="164"/>
      <c r="N263" s="165"/>
      <c r="O263" s="165"/>
      <c r="P263" s="165"/>
      <c r="Q263" s="165"/>
      <c r="R263" s="165"/>
      <c r="S263" s="165"/>
      <c r="T263" s="166"/>
      <c r="U263" s="165"/>
      <c r="V263" s="137"/>
      <c r="W263" s="137"/>
      <c r="X263" s="137"/>
      <c r="Y263" s="137"/>
      <c r="Z263" s="137"/>
      <c r="AA263" s="137"/>
    </row>
    <row r="264" spans="1:27" x14ac:dyDescent="0.2">
      <c r="A264" s="4"/>
      <c r="B264" s="5" t="s">
        <v>451</v>
      </c>
      <c r="C264" s="171" t="s">
        <v>451</v>
      </c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</row>
    <row r="265" spans="1:27" x14ac:dyDescent="0.2">
      <c r="C265" s="172"/>
    </row>
  </sheetData>
  <mergeCells count="7">
    <mergeCell ref="C231:G231"/>
    <mergeCell ref="A1:G1"/>
    <mergeCell ref="C2:G2"/>
    <mergeCell ref="C3:G3"/>
    <mergeCell ref="C4:G4"/>
    <mergeCell ref="C220:G220"/>
    <mergeCell ref="C229:G229"/>
  </mergeCells>
  <pageMargins left="0.39370078740157499" right="0.196850393700787" top="0.78740157499999996" bottom="0.78740157499999996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F3E154-9BD6-4414-9013-C9EC848DA2D1}"/>
</file>

<file path=customXml/itemProps2.xml><?xml version="1.0" encoding="utf-8"?>
<ds:datastoreItem xmlns:ds="http://schemas.openxmlformats.org/officeDocument/2006/customXml" ds:itemID="{94E9A61D-8258-4329-AE85-7F106B7548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Marcela Dvořáková</cp:lastModifiedBy>
  <cp:lastPrinted>2024-01-30T12:44:56Z</cp:lastPrinted>
  <dcterms:created xsi:type="dcterms:W3CDTF">2009-04-08T07:15:50Z</dcterms:created>
  <dcterms:modified xsi:type="dcterms:W3CDTF">2024-03-06T15:08:41Z</dcterms:modified>
</cp:coreProperties>
</file>